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06 01 1750 р Мегаполис Маймакса, Соломбала\Лот 2 Соломбала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  <definedName name="_xlnm.Print_Area" localSheetId="0">лот1!$A$1:$CU$41</definedName>
  </definedNames>
  <calcPr calcId="152511"/>
</workbook>
</file>

<file path=xl/calcChain.xml><?xml version="1.0" encoding="utf-8"?>
<calcChain xmlns="http://schemas.openxmlformats.org/spreadsheetml/2006/main">
  <c r="CL34" i="3" l="1"/>
  <c r="CK33" i="3"/>
  <c r="CL33" i="3" s="1"/>
  <c r="CH32" i="3"/>
  <c r="CI12" i="3"/>
  <c r="CI13" i="3"/>
  <c r="CI14" i="3"/>
  <c r="CI15" i="3"/>
  <c r="CI16" i="3"/>
  <c r="CI17" i="3"/>
  <c r="CI18" i="3"/>
  <c r="CI21" i="3"/>
  <c r="CI22" i="3"/>
  <c r="CI23" i="3"/>
  <c r="CI25" i="3"/>
  <c r="CI26" i="3"/>
  <c r="CI28" i="3"/>
  <c r="CI29" i="3"/>
  <c r="CI31" i="3"/>
  <c r="CH31" i="3"/>
  <c r="CH29" i="3"/>
  <c r="CH28" i="3"/>
  <c r="CH26" i="3"/>
  <c r="CH25" i="3"/>
  <c r="CH23" i="3"/>
  <c r="CH22" i="3"/>
  <c r="CH21" i="3"/>
  <c r="CH18" i="3"/>
  <c r="CH17" i="3"/>
  <c r="CH16" i="3"/>
  <c r="CH15" i="3"/>
  <c r="CH14" i="3"/>
  <c r="CH13" i="3"/>
  <c r="CH12" i="3"/>
  <c r="CG24" i="3"/>
  <c r="CG20" i="3"/>
  <c r="CG11" i="3"/>
  <c r="CI24" i="3" l="1"/>
  <c r="CI20" i="3"/>
  <c r="CI11" i="3"/>
  <c r="CH24" i="3"/>
  <c r="CH11" i="3"/>
  <c r="CH20" i="3"/>
  <c r="CH33" i="3" l="1"/>
  <c r="CH35" i="3" s="1"/>
  <c r="CI33" i="3"/>
  <c r="CI35" i="3" s="1"/>
  <c r="CD32" i="3"/>
  <c r="CD31" i="3"/>
  <c r="CD29" i="3"/>
  <c r="CD28" i="3"/>
  <c r="CD27" i="3"/>
  <c r="CD26" i="3"/>
  <c r="CD25" i="3"/>
  <c r="CD23" i="3"/>
  <c r="CD22" i="3"/>
  <c r="CD21" i="3"/>
  <c r="CD18" i="3"/>
  <c r="CD17" i="3"/>
  <c r="CD16" i="3"/>
  <c r="CD15" i="3"/>
  <c r="CD14" i="3"/>
  <c r="CD13" i="3"/>
  <c r="CC24" i="3"/>
  <c r="CC20" i="3"/>
  <c r="CC12" i="3"/>
  <c r="CC9" i="3"/>
  <c r="CD12" i="3" l="1"/>
  <c r="CD24" i="3"/>
  <c r="CD20" i="3"/>
  <c r="BW10" i="3" l="1"/>
  <c r="BX10" i="3"/>
  <c r="BY10" i="3"/>
  <c r="BZ10" i="3"/>
  <c r="BW11" i="3"/>
  <c r="BX11" i="3"/>
  <c r="BY11" i="3"/>
  <c r="BZ11" i="3"/>
  <c r="BW13" i="3"/>
  <c r="BX13" i="3"/>
  <c r="BY13" i="3"/>
  <c r="BZ13" i="3"/>
  <c r="BW14" i="3"/>
  <c r="BX14" i="3"/>
  <c r="BY14" i="3"/>
  <c r="BZ14" i="3"/>
  <c r="BW15" i="3"/>
  <c r="BX15" i="3"/>
  <c r="BY15" i="3"/>
  <c r="BZ15" i="3"/>
  <c r="BW16" i="3"/>
  <c r="BX16" i="3"/>
  <c r="BY16" i="3"/>
  <c r="BZ16" i="3"/>
  <c r="BW17" i="3"/>
  <c r="BX17" i="3"/>
  <c r="BY17" i="3"/>
  <c r="BZ17" i="3"/>
  <c r="BW18" i="3"/>
  <c r="BX18" i="3"/>
  <c r="BY18" i="3"/>
  <c r="BZ18" i="3"/>
  <c r="BW21" i="3"/>
  <c r="BX21" i="3"/>
  <c r="BY21" i="3"/>
  <c r="BZ21" i="3"/>
  <c r="BW22" i="3"/>
  <c r="BX22" i="3"/>
  <c r="BY22" i="3"/>
  <c r="BZ22" i="3"/>
  <c r="BW23" i="3"/>
  <c r="BX23" i="3"/>
  <c r="BY23" i="3"/>
  <c r="BZ23" i="3"/>
  <c r="BW25" i="3"/>
  <c r="BX25" i="3"/>
  <c r="BY25" i="3"/>
  <c r="BZ25" i="3"/>
  <c r="BW26" i="3"/>
  <c r="BX26" i="3"/>
  <c r="BY26" i="3"/>
  <c r="BZ26" i="3"/>
  <c r="BW27" i="3"/>
  <c r="BX27" i="3"/>
  <c r="BY27" i="3"/>
  <c r="BZ27" i="3"/>
  <c r="BW28" i="3"/>
  <c r="BX28" i="3"/>
  <c r="BY28" i="3"/>
  <c r="BZ28" i="3"/>
  <c r="BW29" i="3"/>
  <c r="BX29" i="3"/>
  <c r="BY29" i="3"/>
  <c r="BZ29" i="3"/>
  <c r="BW31" i="3"/>
  <c r="BX31" i="3"/>
  <c r="BY31" i="3"/>
  <c r="BZ31" i="3"/>
  <c r="BW32" i="3"/>
  <c r="BY32" i="3"/>
  <c r="BZ32" i="3"/>
  <c r="BU10" i="3"/>
  <c r="BV10" i="3"/>
  <c r="BU11" i="3"/>
  <c r="BV11" i="3"/>
  <c r="BU13" i="3"/>
  <c r="BV13" i="3"/>
  <c r="BU14" i="3"/>
  <c r="BV14" i="3"/>
  <c r="BU15" i="3"/>
  <c r="BV15" i="3"/>
  <c r="BU16" i="3"/>
  <c r="BV16" i="3"/>
  <c r="BU17" i="3"/>
  <c r="BV17" i="3"/>
  <c r="BU18" i="3"/>
  <c r="BV18" i="3"/>
  <c r="BU21" i="3"/>
  <c r="BV21" i="3"/>
  <c r="BU22" i="3"/>
  <c r="BV22" i="3"/>
  <c r="BU23" i="3"/>
  <c r="BV23" i="3"/>
  <c r="BU25" i="3"/>
  <c r="BV25" i="3"/>
  <c r="BU26" i="3"/>
  <c r="BV26" i="3"/>
  <c r="BU27" i="3"/>
  <c r="BV27" i="3"/>
  <c r="BU28" i="3"/>
  <c r="BV28" i="3"/>
  <c r="BU29" i="3"/>
  <c r="BV29" i="3"/>
  <c r="BU31" i="3"/>
  <c r="BV31" i="3"/>
  <c r="BU32" i="3"/>
  <c r="BV32" i="3"/>
  <c r="BI13" i="3"/>
  <c r="BJ13" i="3"/>
  <c r="BK13" i="3"/>
  <c r="BL13" i="3"/>
  <c r="BM13" i="3"/>
  <c r="BI14" i="3"/>
  <c r="BJ14" i="3"/>
  <c r="BK14" i="3"/>
  <c r="BL14" i="3"/>
  <c r="BM14" i="3"/>
  <c r="BI15" i="3"/>
  <c r="BJ15" i="3"/>
  <c r="BK15" i="3"/>
  <c r="BL15" i="3"/>
  <c r="BM15" i="3"/>
  <c r="BI16" i="3"/>
  <c r="BJ16" i="3"/>
  <c r="BK16" i="3"/>
  <c r="BL16" i="3"/>
  <c r="BM16" i="3"/>
  <c r="BI17" i="3"/>
  <c r="BJ17" i="3"/>
  <c r="BK17" i="3"/>
  <c r="BL17" i="3"/>
  <c r="BM17" i="3"/>
  <c r="BI18" i="3"/>
  <c r="BJ18" i="3"/>
  <c r="BK18" i="3"/>
  <c r="BL18" i="3"/>
  <c r="BM18" i="3"/>
  <c r="BI19" i="3"/>
  <c r="BJ19" i="3"/>
  <c r="BK19" i="3"/>
  <c r="BL19" i="3"/>
  <c r="BM19" i="3"/>
  <c r="BI21" i="3"/>
  <c r="BJ21" i="3"/>
  <c r="BK21" i="3"/>
  <c r="BL21" i="3"/>
  <c r="BM21" i="3"/>
  <c r="BI22" i="3"/>
  <c r="BJ22" i="3"/>
  <c r="BK22" i="3"/>
  <c r="BL22" i="3"/>
  <c r="BM22" i="3"/>
  <c r="BI23" i="3"/>
  <c r="BJ23" i="3"/>
  <c r="BK23" i="3"/>
  <c r="BL23" i="3"/>
  <c r="BM23" i="3"/>
  <c r="BI25" i="3"/>
  <c r="BJ25" i="3"/>
  <c r="BK25" i="3"/>
  <c r="BL25" i="3"/>
  <c r="BM25" i="3"/>
  <c r="BI26" i="3"/>
  <c r="BJ26" i="3"/>
  <c r="BK26" i="3"/>
  <c r="BL26" i="3"/>
  <c r="BM26" i="3"/>
  <c r="BI27" i="3"/>
  <c r="BJ27" i="3"/>
  <c r="BK27" i="3"/>
  <c r="BL27" i="3"/>
  <c r="BM27" i="3"/>
  <c r="BI28" i="3"/>
  <c r="BJ28" i="3"/>
  <c r="BK28" i="3"/>
  <c r="BL28" i="3"/>
  <c r="BM28" i="3"/>
  <c r="BI29" i="3"/>
  <c r="BJ29" i="3"/>
  <c r="BK29" i="3"/>
  <c r="BL29" i="3"/>
  <c r="BM29" i="3"/>
  <c r="BI31" i="3"/>
  <c r="BJ31" i="3"/>
  <c r="BK31" i="3"/>
  <c r="BL31" i="3"/>
  <c r="BM31" i="3"/>
  <c r="BJ32" i="3"/>
  <c r="BK32" i="3"/>
  <c r="BL32" i="3"/>
  <c r="BM32" i="3"/>
  <c r="AT13" i="3"/>
  <c r="AU13" i="3"/>
  <c r="AV13" i="3"/>
  <c r="AW13" i="3"/>
  <c r="AX13" i="3"/>
  <c r="AY13" i="3"/>
  <c r="AZ13" i="3"/>
  <c r="BA13" i="3"/>
  <c r="BB13" i="3"/>
  <c r="BC13" i="3"/>
  <c r="BD13" i="3"/>
  <c r="AT14" i="3"/>
  <c r="AU14" i="3"/>
  <c r="AV14" i="3"/>
  <c r="AW14" i="3"/>
  <c r="AX14" i="3"/>
  <c r="AY14" i="3"/>
  <c r="AZ14" i="3"/>
  <c r="BA14" i="3"/>
  <c r="BB14" i="3"/>
  <c r="BC14" i="3"/>
  <c r="BD14" i="3"/>
  <c r="AT15" i="3"/>
  <c r="AU15" i="3"/>
  <c r="AV15" i="3"/>
  <c r="AW15" i="3"/>
  <c r="AX15" i="3"/>
  <c r="AY15" i="3"/>
  <c r="AZ15" i="3"/>
  <c r="BA15" i="3"/>
  <c r="BB15" i="3"/>
  <c r="BC15" i="3"/>
  <c r="BD15" i="3"/>
  <c r="AT16" i="3"/>
  <c r="AU16" i="3"/>
  <c r="AV16" i="3"/>
  <c r="AW16" i="3"/>
  <c r="AX16" i="3"/>
  <c r="AY16" i="3"/>
  <c r="AZ16" i="3"/>
  <c r="BA16" i="3"/>
  <c r="BB16" i="3"/>
  <c r="BC16" i="3"/>
  <c r="BD16" i="3"/>
  <c r="AT17" i="3"/>
  <c r="AU17" i="3"/>
  <c r="AV17" i="3"/>
  <c r="AW17" i="3"/>
  <c r="AX17" i="3"/>
  <c r="AY17" i="3"/>
  <c r="AZ17" i="3"/>
  <c r="BA17" i="3"/>
  <c r="BB17" i="3"/>
  <c r="BC17" i="3"/>
  <c r="BD17" i="3"/>
  <c r="AT18" i="3"/>
  <c r="AU18" i="3"/>
  <c r="AV18" i="3"/>
  <c r="AW18" i="3"/>
  <c r="AX18" i="3"/>
  <c r="AY18" i="3"/>
  <c r="AZ18" i="3"/>
  <c r="BA18" i="3"/>
  <c r="BB18" i="3"/>
  <c r="BC18" i="3"/>
  <c r="BD18" i="3"/>
  <c r="AT19" i="3"/>
  <c r="AU19" i="3"/>
  <c r="AV19" i="3"/>
  <c r="AW19" i="3"/>
  <c r="AX19" i="3"/>
  <c r="AY19" i="3"/>
  <c r="AZ19" i="3"/>
  <c r="BA19" i="3"/>
  <c r="BB19" i="3"/>
  <c r="BC19" i="3"/>
  <c r="BD19" i="3"/>
  <c r="AT21" i="3"/>
  <c r="AU21" i="3"/>
  <c r="AV21" i="3"/>
  <c r="AW21" i="3"/>
  <c r="AX21" i="3"/>
  <c r="AY21" i="3"/>
  <c r="AZ21" i="3"/>
  <c r="BA21" i="3"/>
  <c r="BB21" i="3"/>
  <c r="BC21" i="3"/>
  <c r="BD21" i="3"/>
  <c r="AT22" i="3"/>
  <c r="AU22" i="3"/>
  <c r="AV22" i="3"/>
  <c r="AW22" i="3"/>
  <c r="AX22" i="3"/>
  <c r="AY22" i="3"/>
  <c r="AZ22" i="3"/>
  <c r="BA22" i="3"/>
  <c r="BB22" i="3"/>
  <c r="BC22" i="3"/>
  <c r="BD22" i="3"/>
  <c r="AT23" i="3"/>
  <c r="AU23" i="3"/>
  <c r="AV23" i="3"/>
  <c r="AW23" i="3"/>
  <c r="AX23" i="3"/>
  <c r="AY23" i="3"/>
  <c r="AZ23" i="3"/>
  <c r="BA23" i="3"/>
  <c r="BB23" i="3"/>
  <c r="BC23" i="3"/>
  <c r="BD23" i="3"/>
  <c r="AT25" i="3"/>
  <c r="AU25" i="3"/>
  <c r="AV25" i="3"/>
  <c r="AW25" i="3"/>
  <c r="AX25" i="3"/>
  <c r="AY25" i="3"/>
  <c r="AZ25" i="3"/>
  <c r="BA25" i="3"/>
  <c r="BB25" i="3"/>
  <c r="BC25" i="3"/>
  <c r="BD25" i="3"/>
  <c r="AT26" i="3"/>
  <c r="AU26" i="3"/>
  <c r="AV26" i="3"/>
  <c r="AW26" i="3"/>
  <c r="AX26" i="3"/>
  <c r="AY26" i="3"/>
  <c r="AZ26" i="3"/>
  <c r="BA26" i="3"/>
  <c r="BB26" i="3"/>
  <c r="BC26" i="3"/>
  <c r="BD26" i="3"/>
  <c r="AT27" i="3"/>
  <c r="AU27" i="3"/>
  <c r="AV27" i="3"/>
  <c r="AW27" i="3"/>
  <c r="AX27" i="3"/>
  <c r="AY27" i="3"/>
  <c r="AZ27" i="3"/>
  <c r="BA27" i="3"/>
  <c r="BB27" i="3"/>
  <c r="BC27" i="3"/>
  <c r="BD27" i="3"/>
  <c r="AT28" i="3"/>
  <c r="AU28" i="3"/>
  <c r="AV28" i="3"/>
  <c r="AW28" i="3"/>
  <c r="AX28" i="3"/>
  <c r="AY28" i="3"/>
  <c r="AZ28" i="3"/>
  <c r="BA28" i="3"/>
  <c r="BB28" i="3"/>
  <c r="BC28" i="3"/>
  <c r="BD28" i="3"/>
  <c r="AT29" i="3"/>
  <c r="AU29" i="3"/>
  <c r="AV29" i="3"/>
  <c r="AW29" i="3"/>
  <c r="AX29" i="3"/>
  <c r="AY29" i="3"/>
  <c r="AZ29" i="3"/>
  <c r="BA29" i="3"/>
  <c r="BB29" i="3"/>
  <c r="BC29" i="3"/>
  <c r="BD29" i="3"/>
  <c r="AU32" i="3"/>
  <c r="AV32" i="3"/>
  <c r="AY32" i="3"/>
  <c r="AZ32" i="3"/>
  <c r="BA32" i="3"/>
  <c r="BB32" i="3"/>
  <c r="BC32" i="3"/>
  <c r="BD32" i="3"/>
  <c r="E11" i="3"/>
  <c r="E10" i="3" s="1"/>
  <c r="E9" i="3" s="1"/>
  <c r="F11" i="3"/>
  <c r="F10" i="3" s="1"/>
  <c r="F9" i="3" s="1"/>
  <c r="G11" i="3"/>
  <c r="G10" i="3" s="1"/>
  <c r="G9" i="3" s="1"/>
  <c r="H11" i="3"/>
  <c r="H10" i="3" s="1"/>
  <c r="H9" i="3" s="1"/>
  <c r="I11" i="3"/>
  <c r="I10" i="3" s="1"/>
  <c r="I9" i="3" s="1"/>
  <c r="J11" i="3"/>
  <c r="J10" i="3" s="1"/>
  <c r="J9" i="3" s="1"/>
  <c r="K11" i="3"/>
  <c r="L11" i="3"/>
  <c r="L10" i="3" s="1"/>
  <c r="L9" i="3" s="1"/>
  <c r="M11" i="3"/>
  <c r="M10" i="3" s="1"/>
  <c r="M9" i="3" s="1"/>
  <c r="N11" i="3"/>
  <c r="N10" i="3" s="1"/>
  <c r="N9" i="3" s="1"/>
  <c r="O11" i="3"/>
  <c r="O10" i="3" s="1"/>
  <c r="O9" i="3" s="1"/>
  <c r="P11" i="3"/>
  <c r="P10" i="3" s="1"/>
  <c r="P9" i="3" s="1"/>
  <c r="Q11" i="3"/>
  <c r="Q10" i="3" s="1"/>
  <c r="Q9" i="3" s="1"/>
  <c r="R11" i="3"/>
  <c r="R10" i="3" s="1"/>
  <c r="R9" i="3" s="1"/>
  <c r="S11" i="3"/>
  <c r="S10" i="3" s="1"/>
  <c r="S9" i="3" s="1"/>
  <c r="T11" i="3"/>
  <c r="T10" i="3" s="1"/>
  <c r="T9" i="3" s="1"/>
  <c r="U11" i="3"/>
  <c r="U10" i="3" s="1"/>
  <c r="U9" i="3" s="1"/>
  <c r="V11" i="3"/>
  <c r="V10" i="3" s="1"/>
  <c r="V9" i="3" s="1"/>
  <c r="W11" i="3"/>
  <c r="W10" i="3" s="1"/>
  <c r="W9" i="3" s="1"/>
  <c r="X11" i="3"/>
  <c r="X10" i="3" s="1"/>
  <c r="X9" i="3" s="1"/>
  <c r="Y11" i="3"/>
  <c r="Y10" i="3" s="1"/>
  <c r="Y9" i="3" s="1"/>
  <c r="Z11" i="3"/>
  <c r="Z10" i="3" s="1"/>
  <c r="Z9" i="3" s="1"/>
  <c r="AA11" i="3"/>
  <c r="AA10" i="3" s="1"/>
  <c r="AA9" i="3" s="1"/>
  <c r="AB11" i="3"/>
  <c r="AB10" i="3" s="1"/>
  <c r="AB9" i="3" s="1"/>
  <c r="AC11" i="3"/>
  <c r="AC10" i="3" s="1"/>
  <c r="AC9" i="3" s="1"/>
  <c r="AD11" i="3"/>
  <c r="AD10" i="3" s="1"/>
  <c r="AD9" i="3" s="1"/>
  <c r="AE11" i="3"/>
  <c r="AE10" i="3" s="1"/>
  <c r="AE9" i="3" s="1"/>
  <c r="AF11" i="3"/>
  <c r="AF10" i="3" s="1"/>
  <c r="AF9" i="3" s="1"/>
  <c r="AG11" i="3"/>
  <c r="AG10" i="3" s="1"/>
  <c r="AG9" i="3" s="1"/>
  <c r="AH11" i="3"/>
  <c r="AH10" i="3" s="1"/>
  <c r="AH9" i="3" s="1"/>
  <c r="AI11" i="3"/>
  <c r="AI10" i="3" s="1"/>
  <c r="AI9" i="3" s="1"/>
  <c r="AJ11" i="3"/>
  <c r="AJ10" i="3" s="1"/>
  <c r="AJ9" i="3" s="1"/>
  <c r="AK11" i="3"/>
  <c r="AK10" i="3" s="1"/>
  <c r="AK9" i="3" s="1"/>
  <c r="AL11" i="3"/>
  <c r="AL10" i="3" s="1"/>
  <c r="AL9" i="3" s="1"/>
  <c r="AM11" i="3"/>
  <c r="AM10" i="3" s="1"/>
  <c r="AM9" i="3" s="1"/>
  <c r="AN11" i="3"/>
  <c r="AN10" i="3" s="1"/>
  <c r="AN9" i="3" s="1"/>
  <c r="AO11" i="3"/>
  <c r="AO10" i="3" s="1"/>
  <c r="AO9" i="3" s="1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Z32" i="3"/>
  <c r="AA32" i="3"/>
  <c r="AC32" i="3"/>
  <c r="AD32" i="3"/>
  <c r="AE32" i="3"/>
  <c r="AF32" i="3"/>
  <c r="AG32" i="3"/>
  <c r="AH32" i="3"/>
  <c r="AI32" i="3"/>
  <c r="AK32" i="3"/>
  <c r="AL32" i="3"/>
  <c r="AM32" i="3"/>
  <c r="AN32" i="3"/>
  <c r="AO32" i="3"/>
  <c r="K10" i="3" l="1"/>
  <c r="K9" i="3" s="1"/>
  <c r="CD11" i="3"/>
  <c r="CD10" i="3" s="1"/>
  <c r="AW20" i="3"/>
  <c r="BM20" i="3"/>
  <c r="BV20" i="3"/>
  <c r="BL20" i="3"/>
  <c r="BC20" i="3"/>
  <c r="AY20" i="3"/>
  <c r="BZ9" i="3"/>
  <c r="BY12" i="3"/>
  <c r="BY24" i="3"/>
  <c r="BY20" i="3"/>
  <c r="BY9" i="3"/>
  <c r="BX24" i="3"/>
  <c r="BX20" i="3"/>
  <c r="BX12" i="3"/>
  <c r="BX9" i="3"/>
  <c r="BW24" i="3"/>
  <c r="BW20" i="3"/>
  <c r="BW12" i="3"/>
  <c r="BW9" i="3"/>
  <c r="BZ24" i="3"/>
  <c r="BZ20" i="3"/>
  <c r="BZ12" i="3"/>
  <c r="BU9" i="3"/>
  <c r="BU24" i="3"/>
  <c r="BV24" i="3"/>
  <c r="BU20" i="3"/>
  <c r="BV12" i="3"/>
  <c r="BV9" i="3"/>
  <c r="BU12" i="3"/>
  <c r="BM24" i="3"/>
  <c r="BM12" i="3"/>
  <c r="BL24" i="3"/>
  <c r="BL12" i="3"/>
  <c r="BK20" i="3"/>
  <c r="BK12" i="3"/>
  <c r="BK24" i="3"/>
  <c r="BJ20" i="3"/>
  <c r="BJ12" i="3"/>
  <c r="BJ24" i="3"/>
  <c r="BI24" i="3"/>
  <c r="BI20" i="3"/>
  <c r="BI12" i="3"/>
  <c r="AU20" i="3"/>
  <c r="BB20" i="3"/>
  <c r="BA20" i="3"/>
  <c r="AX20" i="3"/>
  <c r="AT20" i="3"/>
  <c r="BD24" i="3"/>
  <c r="AZ24" i="3"/>
  <c r="AV24" i="3"/>
  <c r="BD12" i="3"/>
  <c r="AZ12" i="3"/>
  <c r="AV12" i="3"/>
  <c r="BD20" i="3"/>
  <c r="AZ20" i="3"/>
  <c r="AV20" i="3"/>
  <c r="BA24" i="3"/>
  <c r="AW24" i="3"/>
  <c r="BC24" i="3"/>
  <c r="AY24" i="3"/>
  <c r="AU24" i="3"/>
  <c r="BB24" i="3"/>
  <c r="AX24" i="3"/>
  <c r="AT24" i="3"/>
  <c r="BA12" i="3"/>
  <c r="AW12" i="3"/>
  <c r="BC12" i="3"/>
  <c r="AY12" i="3"/>
  <c r="AU12" i="3"/>
  <c r="BB12" i="3"/>
  <c r="AX12" i="3"/>
  <c r="AT12" i="3"/>
  <c r="AO20" i="3"/>
  <c r="AK20" i="3"/>
  <c r="AG20" i="3"/>
  <c r="AC20" i="3"/>
  <c r="Y20" i="3"/>
  <c r="U20" i="3"/>
  <c r="Q20" i="3"/>
  <c r="M20" i="3"/>
  <c r="I20" i="3"/>
  <c r="E20" i="3"/>
  <c r="AL12" i="3"/>
  <c r="AH12" i="3"/>
  <c r="AD12" i="3"/>
  <c r="Z12" i="3"/>
  <c r="V12" i="3"/>
  <c r="R12" i="3"/>
  <c r="N12" i="3"/>
  <c r="J12" i="3"/>
  <c r="F12" i="3"/>
  <c r="AN20" i="3"/>
  <c r="AJ20" i="3"/>
  <c r="AF20" i="3"/>
  <c r="AB20" i="3"/>
  <c r="X20" i="3"/>
  <c r="T20" i="3"/>
  <c r="P20" i="3"/>
  <c r="L20" i="3"/>
  <c r="H20" i="3"/>
  <c r="AO24" i="3"/>
  <c r="AG24" i="3"/>
  <c r="Y24" i="3"/>
  <c r="Q24" i="3"/>
  <c r="E24" i="3"/>
  <c r="AM20" i="3"/>
  <c r="AI20" i="3"/>
  <c r="AE20" i="3"/>
  <c r="AA20" i="3"/>
  <c r="W20" i="3"/>
  <c r="S20" i="3"/>
  <c r="O20" i="3"/>
  <c r="K20" i="3"/>
  <c r="G20" i="3"/>
  <c r="AO12" i="3"/>
  <c r="AK12" i="3"/>
  <c r="AG12" i="3"/>
  <c r="AC12" i="3"/>
  <c r="Y12" i="3"/>
  <c r="U12" i="3"/>
  <c r="Q12" i="3"/>
  <c r="M12" i="3"/>
  <c r="I12" i="3"/>
  <c r="E12" i="3"/>
  <c r="AN12" i="3"/>
  <c r="AJ12" i="3"/>
  <c r="AF12" i="3"/>
  <c r="AB12" i="3"/>
  <c r="X12" i="3"/>
  <c r="T12" i="3"/>
  <c r="P12" i="3"/>
  <c r="L12" i="3"/>
  <c r="H12" i="3"/>
  <c r="AK24" i="3"/>
  <c r="AC24" i="3"/>
  <c r="U24" i="3"/>
  <c r="M24" i="3"/>
  <c r="I24" i="3"/>
  <c r="AL20" i="3"/>
  <c r="AH20" i="3"/>
  <c r="AD20" i="3"/>
  <c r="Z20" i="3"/>
  <c r="V20" i="3"/>
  <c r="R20" i="3"/>
  <c r="N20" i="3"/>
  <c r="J20" i="3"/>
  <c r="F20" i="3"/>
  <c r="AM12" i="3"/>
  <c r="AI12" i="3"/>
  <c r="AE12" i="3"/>
  <c r="AA12" i="3"/>
  <c r="W12" i="3"/>
  <c r="S12" i="3"/>
  <c r="O12" i="3"/>
  <c r="K12" i="3"/>
  <c r="G12" i="3"/>
  <c r="AJ24" i="3"/>
  <c r="AB24" i="3"/>
  <c r="P24" i="3"/>
  <c r="AM24" i="3"/>
  <c r="AI24" i="3"/>
  <c r="AE24" i="3"/>
  <c r="AA24" i="3"/>
  <c r="W24" i="3"/>
  <c r="S24" i="3"/>
  <c r="O24" i="3"/>
  <c r="K24" i="3"/>
  <c r="G24" i="3"/>
  <c r="AL24" i="3"/>
  <c r="AH24" i="3"/>
  <c r="AD24" i="3"/>
  <c r="Z24" i="3"/>
  <c r="V24" i="3"/>
  <c r="R24" i="3"/>
  <c r="N24" i="3"/>
  <c r="J24" i="3"/>
  <c r="F24" i="3"/>
  <c r="AN24" i="3"/>
  <c r="AF24" i="3"/>
  <c r="X24" i="3"/>
  <c r="T24" i="3"/>
  <c r="L24" i="3"/>
  <c r="H24" i="3"/>
  <c r="BR10" i="3"/>
  <c r="BS10" i="3"/>
  <c r="BT10" i="3"/>
  <c r="BR11" i="3"/>
  <c r="BS11" i="3"/>
  <c r="BT11" i="3"/>
  <c r="BR13" i="3"/>
  <c r="BS13" i="3"/>
  <c r="BT13" i="3"/>
  <c r="BR14" i="3"/>
  <c r="BS14" i="3"/>
  <c r="BT14" i="3"/>
  <c r="BR15" i="3"/>
  <c r="BS15" i="3"/>
  <c r="BT15" i="3"/>
  <c r="BR16" i="3"/>
  <c r="BS16" i="3"/>
  <c r="BT16" i="3"/>
  <c r="BR17" i="3"/>
  <c r="BS17" i="3"/>
  <c r="BT17" i="3"/>
  <c r="BR18" i="3"/>
  <c r="BS18" i="3"/>
  <c r="BT18" i="3"/>
  <c r="BR21" i="3"/>
  <c r="BS21" i="3"/>
  <c r="BT21" i="3"/>
  <c r="BR22" i="3"/>
  <c r="BS22" i="3"/>
  <c r="BT22" i="3"/>
  <c r="BR23" i="3"/>
  <c r="BS23" i="3"/>
  <c r="BT23" i="3"/>
  <c r="BR25" i="3"/>
  <c r="BS25" i="3"/>
  <c r="BT25" i="3"/>
  <c r="BR26" i="3"/>
  <c r="BS26" i="3"/>
  <c r="BT26" i="3"/>
  <c r="BR27" i="3"/>
  <c r="BS27" i="3"/>
  <c r="BT27" i="3"/>
  <c r="BR28" i="3"/>
  <c r="BS28" i="3"/>
  <c r="BT28" i="3"/>
  <c r="BR29" i="3"/>
  <c r="BS29" i="3"/>
  <c r="BT29" i="3"/>
  <c r="BR31" i="3"/>
  <c r="BS31" i="3"/>
  <c r="BT31" i="3"/>
  <c r="BR32" i="3"/>
  <c r="BS32" i="3"/>
  <c r="BT32" i="3"/>
  <c r="BQ32" i="3"/>
  <c r="BQ31" i="3"/>
  <c r="BQ29" i="3"/>
  <c r="BQ28" i="3"/>
  <c r="BQ27" i="3"/>
  <c r="BQ26" i="3"/>
  <c r="BQ25" i="3"/>
  <c r="BQ23" i="3"/>
  <c r="BQ22" i="3"/>
  <c r="BQ21" i="3"/>
  <c r="BQ18" i="3"/>
  <c r="BQ17" i="3"/>
  <c r="BQ16" i="3"/>
  <c r="BQ15" i="3"/>
  <c r="BQ14" i="3"/>
  <c r="BQ13" i="3"/>
  <c r="BP24" i="3"/>
  <c r="BP20" i="3"/>
  <c r="BP12" i="3"/>
  <c r="BQ11" i="3"/>
  <c r="BQ10" i="3"/>
  <c r="S33" i="3" l="1"/>
  <c r="S35" i="3" s="1"/>
  <c r="BL33" i="3"/>
  <c r="BL35" i="3" s="1"/>
  <c r="BR9" i="3"/>
  <c r="X33" i="3"/>
  <c r="X35" i="3" s="1"/>
  <c r="BJ33" i="3"/>
  <c r="BJ35" i="3" s="1"/>
  <c r="AA33" i="3"/>
  <c r="AA35" i="3" s="1"/>
  <c r="BK33" i="3"/>
  <c r="BK35" i="3" s="1"/>
  <c r="CD9" i="3"/>
  <c r="CD33" i="3"/>
  <c r="CD35" i="3" s="1"/>
  <c r="BY33" i="3"/>
  <c r="BY35" i="3" s="1"/>
  <c r="BV33" i="3"/>
  <c r="BV35" i="3" s="1"/>
  <c r="BZ33" i="3"/>
  <c r="BZ35" i="3" s="1"/>
  <c r="BX33" i="3"/>
  <c r="BX35" i="3" s="1"/>
  <c r="BW33" i="3"/>
  <c r="BW35" i="3" s="1"/>
  <c r="BU33" i="3"/>
  <c r="BU35" i="3" s="1"/>
  <c r="BM33" i="3"/>
  <c r="BM35" i="3" s="1"/>
  <c r="BI33" i="3"/>
  <c r="BI35" i="3" s="1"/>
  <c r="G33" i="3"/>
  <c r="G35" i="3" s="1"/>
  <c r="Q33" i="3"/>
  <c r="Q35" i="3" s="1"/>
  <c r="I33" i="3"/>
  <c r="I35" i="3" s="1"/>
  <c r="AG33" i="3"/>
  <c r="AG35" i="3" s="1"/>
  <c r="T33" i="3"/>
  <c r="T35" i="3" s="1"/>
  <c r="P33" i="3"/>
  <c r="P35" i="3" s="1"/>
  <c r="AC33" i="3"/>
  <c r="AC35" i="3" s="1"/>
  <c r="H33" i="3"/>
  <c r="H35" i="3" s="1"/>
  <c r="AF33" i="3"/>
  <c r="AF35" i="3" s="1"/>
  <c r="E33" i="3"/>
  <c r="E35" i="3" s="1"/>
  <c r="AM33" i="3"/>
  <c r="AM35" i="3" s="1"/>
  <c r="AD33" i="3"/>
  <c r="AD35" i="3" s="1"/>
  <c r="Z33" i="3"/>
  <c r="Z35" i="3" s="1"/>
  <c r="Y33" i="3"/>
  <c r="Y35" i="3" s="1"/>
  <c r="W33" i="3"/>
  <c r="W35" i="3" s="1"/>
  <c r="U33" i="3"/>
  <c r="U35" i="3" s="1"/>
  <c r="N33" i="3"/>
  <c r="N35" i="3" s="1"/>
  <c r="K33" i="3"/>
  <c r="K35" i="3" s="1"/>
  <c r="J33" i="3"/>
  <c r="J35" i="3" s="1"/>
  <c r="L33" i="3"/>
  <c r="L35" i="3" s="1"/>
  <c r="AN33" i="3"/>
  <c r="AN35" i="3" s="1"/>
  <c r="R33" i="3"/>
  <c r="R35" i="3" s="1"/>
  <c r="AH33" i="3"/>
  <c r="AH35" i="3" s="1"/>
  <c r="O33" i="3"/>
  <c r="O35" i="3" s="1"/>
  <c r="AE33" i="3"/>
  <c r="AE35" i="3" s="1"/>
  <c r="AB33" i="3"/>
  <c r="AB35" i="3" s="1"/>
  <c r="AK33" i="3"/>
  <c r="AK35" i="3" s="1"/>
  <c r="F33" i="3"/>
  <c r="F35" i="3" s="1"/>
  <c r="V33" i="3"/>
  <c r="V35" i="3" s="1"/>
  <c r="AL33" i="3"/>
  <c r="AL35" i="3" s="1"/>
  <c r="AI33" i="3"/>
  <c r="AI35" i="3" s="1"/>
  <c r="AJ33" i="3"/>
  <c r="AJ35" i="3" s="1"/>
  <c r="M33" i="3"/>
  <c r="M35" i="3" s="1"/>
  <c r="AO33" i="3"/>
  <c r="AO35" i="3" s="1"/>
  <c r="BS9" i="3"/>
  <c r="BS20" i="3"/>
  <c r="BT20" i="3"/>
  <c r="BT9" i="3"/>
  <c r="BS24" i="3"/>
  <c r="BR24" i="3"/>
  <c r="BR20" i="3"/>
  <c r="BT24" i="3"/>
  <c r="BR12" i="3"/>
  <c r="BT12" i="3"/>
  <c r="BS12" i="3"/>
  <c r="BQ24" i="3"/>
  <c r="BQ9" i="3"/>
  <c r="BQ20" i="3"/>
  <c r="BR33" i="3" l="1"/>
  <c r="BR35" i="3" s="1"/>
  <c r="BS33" i="3"/>
  <c r="BS35" i="3" s="1"/>
  <c r="BT33" i="3"/>
  <c r="BT35" i="3" s="1"/>
  <c r="BH32" i="3" l="1"/>
  <c r="BH31" i="3"/>
  <c r="BH29" i="3"/>
  <c r="BH28" i="3"/>
  <c r="BH27" i="3"/>
  <c r="BH26" i="3"/>
  <c r="BH25" i="3"/>
  <c r="BH23" i="3"/>
  <c r="BH22" i="3"/>
  <c r="BH21" i="3"/>
  <c r="BH19" i="3"/>
  <c r="BH18" i="3"/>
  <c r="BH17" i="3"/>
  <c r="BH16" i="3"/>
  <c r="BH15" i="3"/>
  <c r="BH14" i="3"/>
  <c r="BH13" i="3"/>
  <c r="BG20" i="3"/>
  <c r="BG24" i="3"/>
  <c r="BG12" i="3"/>
  <c r="BG9" i="3"/>
  <c r="BH24" i="3" l="1"/>
  <c r="BH20" i="3"/>
  <c r="BH12" i="3"/>
  <c r="AS21" i="3"/>
  <c r="BH33" i="3" l="1"/>
  <c r="BH35" i="3" l="1"/>
  <c r="AS19" i="3"/>
  <c r="AS18" i="3" l="1"/>
  <c r="AS17" i="3"/>
  <c r="AS16" i="3"/>
  <c r="AS15" i="3"/>
  <c r="AS14" i="3"/>
  <c r="AS13" i="3"/>
  <c r="AS23" i="3"/>
  <c r="AS22" i="3"/>
  <c r="AS29" i="3"/>
  <c r="AS28" i="3"/>
  <c r="AS27" i="3"/>
  <c r="AS26" i="3"/>
  <c r="AS25" i="3"/>
  <c r="D31" i="3"/>
  <c r="AR31" i="3"/>
  <c r="AR24" i="3"/>
  <c r="AR20" i="3"/>
  <c r="AR12" i="3"/>
  <c r="AR9" i="3"/>
  <c r="AW31" i="3" l="1"/>
  <c r="AW33" i="3" s="1"/>
  <c r="AW35" i="3" s="1"/>
  <c r="BA31" i="3"/>
  <c r="BA33" i="3" s="1"/>
  <c r="BA35" i="3" s="1"/>
  <c r="AT31" i="3"/>
  <c r="AT33" i="3" s="1"/>
  <c r="AT35" i="3" s="1"/>
  <c r="AX31" i="3"/>
  <c r="AX33" i="3" s="1"/>
  <c r="AX35" i="3" s="1"/>
  <c r="BB31" i="3"/>
  <c r="BB33" i="3" s="1"/>
  <c r="BB35" i="3" s="1"/>
  <c r="AU31" i="3"/>
  <c r="AU33" i="3" s="1"/>
  <c r="AU35" i="3" s="1"/>
  <c r="AY31" i="3"/>
  <c r="AY33" i="3" s="1"/>
  <c r="AY35" i="3" s="1"/>
  <c r="BC31" i="3"/>
  <c r="BC33" i="3" s="1"/>
  <c r="BC35" i="3" s="1"/>
  <c r="AV31" i="3"/>
  <c r="AV33" i="3" s="1"/>
  <c r="AV35" i="3" s="1"/>
  <c r="AZ31" i="3"/>
  <c r="AZ33" i="3" s="1"/>
  <c r="AZ35" i="3" s="1"/>
  <c r="BD31" i="3"/>
  <c r="BD33" i="3" s="1"/>
  <c r="BD35" i="3" s="1"/>
  <c r="AS31" i="3"/>
  <c r="AS12" i="3"/>
  <c r="AS24" i="3"/>
  <c r="D29" i="3" l="1"/>
  <c r="D28" i="3"/>
  <c r="D27" i="3"/>
  <c r="D26" i="3"/>
  <c r="D25" i="3"/>
  <c r="D23" i="3"/>
  <c r="D22" i="3"/>
  <c r="D21" i="3"/>
  <c r="D19" i="3"/>
  <c r="D18" i="3"/>
  <c r="D17" i="3"/>
  <c r="D16" i="3"/>
  <c r="D15" i="3"/>
  <c r="D14" i="3"/>
  <c r="D13" i="3"/>
  <c r="C24" i="3"/>
  <c r="C20" i="3"/>
  <c r="C12" i="3"/>
  <c r="D11" i="3"/>
  <c r="D10" i="3" s="1"/>
  <c r="D9" i="3" s="1"/>
  <c r="C9" i="3"/>
  <c r="BQ12" i="3" l="1"/>
  <c r="BQ33" i="3" s="1"/>
  <c r="D20" i="3"/>
  <c r="D12" i="3"/>
  <c r="D24" i="3"/>
  <c r="BQ35" i="3" l="1"/>
  <c r="D33" i="3"/>
  <c r="D35" i="3" s="1"/>
  <c r="AS20" i="3" l="1"/>
  <c r="AS33" i="3" s="1"/>
  <c r="AS35" i="3" l="1"/>
</calcChain>
</file>

<file path=xl/sharedStrings.xml><?xml version="1.0" encoding="utf-8"?>
<sst xmlns="http://schemas.openxmlformats.org/spreadsheetml/2006/main" count="427" uniqueCount="142">
  <si>
    <t>Площадь жилых помещений</t>
  </si>
  <si>
    <t>Общая годовая стоимость работ по многоквартирным домам</t>
  </si>
  <si>
    <t>4 раз(а) в год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</si>
  <si>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</si>
  <si>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</si>
  <si>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</si>
  <si>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</si>
  <si>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</si>
  <si>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</si>
  <si>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</si>
  <si>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</si>
  <si>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</si>
  <si>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</si>
  <si>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</si>
  <si>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</si>
  <si>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</si>
  <si>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</si>
  <si>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</si>
  <si>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</si>
  <si>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по мере необходимости в течение года</t>
  </si>
  <si>
    <t>2.Мытье перил, дверей, плафонов, окон, рам, подоконников, почтовых ящиков в помещениях общего пользования</t>
  </si>
  <si>
    <t>V. Расходы по управлению МКД</t>
  </si>
  <si>
    <t>1 раз в год</t>
  </si>
  <si>
    <t>постоянно</t>
  </si>
  <si>
    <t xml:space="preserve">Стоимость на 1 кв. м. общей площади (руб./мес.)         (размер платы в месяц на 1 кв. м.)  </t>
  </si>
  <si>
    <t>Приложение № 2</t>
  </si>
  <si>
    <t xml:space="preserve"> извещению и документации </t>
  </si>
  <si>
    <t>о проведении открытого конкурса</t>
  </si>
  <si>
    <t xml:space="preserve">Перечень обязательных работ, услуг </t>
  </si>
  <si>
    <t>1 раз(а) в месяц</t>
  </si>
  <si>
    <t xml:space="preserve">5. Уборка мусора с придомовой территории </t>
  </si>
  <si>
    <t>6. Уборка мусора на контейнерных площадках (помойных ямах)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</si>
  <si>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</si>
  <si>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</si>
  <si>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</si>
  <si>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2 раз(а) в год</t>
  </si>
  <si>
    <t>10. Вывоз твердых бытовых отходов (ТБО), жидких бытовых отходов</t>
  </si>
  <si>
    <t xml:space="preserve"> (4 раз в год - помойницы)</t>
  </si>
  <si>
    <t>11. Очистка выгребных ям (для деревянных неблагоустроенных зданий)</t>
  </si>
  <si>
    <t xml:space="preserve">12. Сезонный осмотр конструкций здания( фасадов, стен, фундаментов, кровли, преркрытий)
</t>
  </si>
  <si>
    <t xml:space="preserve">14.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</si>
  <si>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15. Заделка щелей в печных стояках, оштукатуривание, прочистка дымохода.</t>
  </si>
  <si>
    <t>16.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</si>
  <si>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</t>
  </si>
  <si>
    <t>17. Аварийное обслуживание</t>
  </si>
  <si>
    <t>постоянно
на системах водоснабжения, газоснабжения, энергоснабжения</t>
  </si>
  <si>
    <t>18. Ремонт кровли, крылец, козырьков, деревянных тротуаров</t>
  </si>
  <si>
    <t>19. Дератизация</t>
  </si>
  <si>
    <t>20. Дезинсекция</t>
  </si>
  <si>
    <t>20. Проведение технической инвентаризации</t>
  </si>
  <si>
    <t>VI. ВДГО</t>
  </si>
  <si>
    <t>Проведение технической инвентаризации,  В тарифе распределяется на площадь жилых помещений в МКД</t>
  </si>
  <si>
    <t xml:space="preserve"> деревянный не благоустроенный без канализации, с печным отоплением (без центр отопления)</t>
  </si>
  <si>
    <t>14</t>
  </si>
  <si>
    <t>4</t>
  </si>
  <si>
    <t xml:space="preserve">Перечень обязательных работ, услуг, </t>
  </si>
  <si>
    <t xml:space="preserve">15. Проверка исправности, работоспособности, регулировка и техническое обслуживание насосов, запорной арматуры, обслуживание и ремонт бойлерных, удаление воздуха из системы отопления, смена отдельных участков трубопроводов по необходимости.
</t>
  </si>
  <si>
    <t>16. Техническое обслуживание и сезонное управление оборудованием систем вентиляции, техническое обслуживание и ремонт силовых и осветительных установок, внутридомовых электросетей, проверка автоматических регуляторов и устройств, 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отложений.</t>
  </si>
  <si>
    <t>Деревянный не благоустроенный без канализации,    без ХВС (колонка) с  центр отоплением</t>
  </si>
  <si>
    <t>МВК деревянный не благоустроенный без канализации, с печным отоплением (без центр отопления)</t>
  </si>
  <si>
    <t>27</t>
  </si>
  <si>
    <t>32</t>
  </si>
  <si>
    <t>7</t>
  </si>
  <si>
    <t>Перечень обязательных работ, услуг</t>
  </si>
  <si>
    <t xml:space="preserve"> деревянный благоустроенный дом с ХВС, ГВС, канализацией, центральным отоплением</t>
  </si>
  <si>
    <t>2 раз(а) в месяц</t>
  </si>
  <si>
    <t>2 раз(а) в год при необходимости</t>
  </si>
  <si>
    <t>3. Уборка мусора с придомовой территории</t>
  </si>
  <si>
    <t xml:space="preserve">4. Уборка мусора на контейнерных площадках </t>
  </si>
  <si>
    <t>5. Очистка придомовой территории от снега при отсутствии снегопадов</t>
  </si>
  <si>
    <t>6.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</si>
  <si>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7. Проверка и при необходимости очистка кровли от скопления снега и наледи, сосулек
</t>
  </si>
  <si>
    <t>8. Вывоз твердых бытовых отходов (ТБО), жидких бытовых отходов</t>
  </si>
  <si>
    <t xml:space="preserve">4 раз(а) в неделю контейнера </t>
  </si>
  <si>
    <t xml:space="preserve">9. Сезонный осмотр конструкций здания( фасадов, стен, фундаментов, кровли, преркрытий)
</t>
  </si>
  <si>
    <t xml:space="preserve">10.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</si>
  <si>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 xml:space="preserve">11.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обслуживание и ремонт бойлерных, удаление воздуха из системы отопления, смена отдельных участков трубопроводов по необходимости.
</t>
  </si>
  <si>
    <t>12.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расконсервация системы отопления, промывка централизованных систем теплоснабжения для удаления накипно-коррозионных отложений.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</si>
  <si>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</si>
  <si>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13. Аварийное обслуживание</t>
  </si>
  <si>
    <t>постоянно
на системах водоснабжения, теплоснабжения, газоснабжения, канализации, энергоснабжения</t>
  </si>
  <si>
    <t>14. Ремонт кровли, крылец, козырьков, деревянных тротуаров</t>
  </si>
  <si>
    <t>15. Дератизация</t>
  </si>
  <si>
    <t>16. Дезинсекция</t>
  </si>
  <si>
    <t>17. Проведение технической инвентаризации</t>
  </si>
  <si>
    <t xml:space="preserve">VI. ВДГО </t>
  </si>
  <si>
    <t xml:space="preserve">Стоимость на 1 кв. м. общей площади (руб./мес.)                               (размер платы в месяц на 1 кв. м.)  </t>
  </si>
  <si>
    <t>55</t>
  </si>
  <si>
    <t>ул. А. Петрова</t>
  </si>
  <si>
    <t>5</t>
  </si>
  <si>
    <t>8,1</t>
  </si>
  <si>
    <t>ул. Гвардейская</t>
  </si>
  <si>
    <t>1,2</t>
  </si>
  <si>
    <t>1,3</t>
  </si>
  <si>
    <t>1,5</t>
  </si>
  <si>
    <t>2</t>
  </si>
  <si>
    <t>3</t>
  </si>
  <si>
    <t>12</t>
  </si>
  <si>
    <t>13</t>
  </si>
  <si>
    <t>16,1</t>
  </si>
  <si>
    <t>23</t>
  </si>
  <si>
    <t>24,1</t>
  </si>
  <si>
    <t>25</t>
  </si>
  <si>
    <t>ул.Маслова</t>
  </si>
  <si>
    <t>ул. Физкультурников</t>
  </si>
  <si>
    <t>40</t>
  </si>
  <si>
    <t>42</t>
  </si>
  <si>
    <t>ул. Бабушкина М.С.</t>
  </si>
  <si>
    <t>ул. Маймаксанская</t>
  </si>
  <si>
    <t>53</t>
  </si>
  <si>
    <t>63</t>
  </si>
  <si>
    <t>ул. Баумана</t>
  </si>
  <si>
    <t>20</t>
  </si>
  <si>
    <t>17</t>
  </si>
  <si>
    <t>19</t>
  </si>
  <si>
    <t>21</t>
  </si>
  <si>
    <t>8</t>
  </si>
  <si>
    <t>ул. Кучина А.С.</t>
  </si>
  <si>
    <t>ул. Мезенская</t>
  </si>
  <si>
    <t>ул. Трамвайная</t>
  </si>
  <si>
    <t>ул. Корабельная</t>
  </si>
  <si>
    <t>ул. Маслова</t>
  </si>
  <si>
    <t>ул. Мореплавателей</t>
  </si>
  <si>
    <t>ул. Ьаумана</t>
  </si>
  <si>
    <t>2,1</t>
  </si>
  <si>
    <t>6</t>
  </si>
  <si>
    <t>12,4</t>
  </si>
  <si>
    <t>73</t>
  </si>
  <si>
    <t>106,1</t>
  </si>
  <si>
    <t>108,1</t>
  </si>
  <si>
    <t>Проведение технической инвентаризации.  В тарифе распределяется на площадь жилых помещений в МКД</t>
  </si>
  <si>
    <t>МВК      деревянный благоустроенный дом с ХВС, ГВС, канализацией, центральным отоплением</t>
  </si>
  <si>
    <t>Проведение технической инвентаризации,          2500 руб.                    В тарифе распределяется на площадь жилых помещений в МКД</t>
  </si>
  <si>
    <t>100</t>
  </si>
  <si>
    <t>МВК деревянный не благоустроенный без канализации,                   без ХВС (колонка) с  центр отоплением</t>
  </si>
  <si>
    <t xml:space="preserve">           Проведение технической нвентаризации,                                               2 500 руб. В тарифе распределяется на площадь жилых помещений в МКД</t>
  </si>
  <si>
    <t xml:space="preserve">Стоимость на 1 кв. м. общей площади (руб./мес.)  (размер платы в месяц на 1 кв. м.)  </t>
  </si>
  <si>
    <t>ул. А. Петрова, 9</t>
  </si>
  <si>
    <t>ул. Физкультурников            ,37</t>
  </si>
  <si>
    <t>Лот №2 Соломбальский территориальный округ</t>
  </si>
  <si>
    <t>24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</si>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</sst>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FF0000"/>
      <name val="Times New Roman"/>
      <family val="1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9"/>
      <color rgb="FFFF0000"/>
      <name val="Times New Roman"/>
      <family val="1"/>
    </font>
    <font>
      <sz val="8"/>
      <color rgb="FFFF0000"/>
      <name val="Times New Roman"/>
      <family val="1"/>
    </font>
    <font>
      <sz val="10"/>
      <color theme="0"/>
      <name val="Times New Roman"/>
      <family val="1"/>
    </font>
    <font>
      <sz val="8"/>
      <name val="Times New Roman"/>
      <family val="1"/>
      <charset val="204"/>
    </font>
    <font>
      <sz val="10"/>
      <color theme="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148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10" fillId="2" borderId="4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/>
    <xf numFmtId="4" fontId="1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/>
    <xf numFmtId="4" fontId="9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center"/>
    </xf>
    <xf numFmtId="0" fontId="5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4" fontId="7" fillId="2" borderId="0" xfId="0" applyNumberFormat="1" applyFont="1" applyFill="1" applyAlignment="1">
      <alignment horizontal="right" vertical="center"/>
    </xf>
    <xf numFmtId="4" fontId="6" fillId="2" borderId="0" xfId="0" applyNumberFormat="1" applyFont="1" applyFill="1" applyAlignment="1">
      <alignment horizontal="right" vertical="center"/>
    </xf>
    <xf numFmtId="4" fontId="2" fillId="2" borderId="0" xfId="0" applyNumberFormat="1" applyFont="1" applyFill="1" applyAlignment="1">
      <alignment horizontal="right" vertical="center"/>
    </xf>
    <xf numFmtId="2" fontId="16" fillId="2" borderId="5" xfId="0" applyNumberFormat="1" applyFont="1" applyFill="1" applyBorder="1" applyAlignment="1">
      <alignment horizontal="center" vertical="center" wrapText="1"/>
    </xf>
    <xf numFmtId="49" fontId="13" fillId="2" borderId="5" xfId="2" applyNumberFormat="1" applyFont="1" applyFill="1" applyBorder="1" applyAlignment="1">
      <alignment horizontal="left" vertical="center" wrapText="1"/>
    </xf>
    <xf numFmtId="49" fontId="16" fillId="2" borderId="6" xfId="0" applyNumberFormat="1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/>
    </xf>
    <xf numFmtId="4" fontId="15" fillId="2" borderId="5" xfId="0" applyNumberFormat="1" applyFont="1" applyFill="1" applyBorder="1" applyAlignment="1">
      <alignment horizontal="center" vertical="center"/>
    </xf>
    <xf numFmtId="4" fontId="8" fillId="3" borderId="5" xfId="0" applyNumberFormat="1" applyFont="1" applyFill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left" vertical="center"/>
    </xf>
    <xf numFmtId="4" fontId="4" fillId="3" borderId="5" xfId="0" applyNumberFormat="1" applyFont="1" applyFill="1" applyBorder="1" applyAlignment="1">
      <alignment horizontal="left" vertical="center" wrapText="1"/>
    </xf>
    <xf numFmtId="4" fontId="4" fillId="3" borderId="5" xfId="0" applyNumberFormat="1" applyFont="1" applyFill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/>
    </xf>
    <xf numFmtId="4" fontId="15" fillId="3" borderId="5" xfId="0" applyNumberFormat="1" applyFont="1" applyFill="1" applyBorder="1" applyAlignment="1">
      <alignment horizontal="left" vertical="center"/>
    </xf>
    <xf numFmtId="4" fontId="8" fillId="3" borderId="5" xfId="0" applyNumberFormat="1" applyFont="1" applyFill="1" applyBorder="1" applyAlignment="1">
      <alignment horizontal="left" vertical="center"/>
    </xf>
    <xf numFmtId="4" fontId="8" fillId="3" borderId="5" xfId="0" applyNumberFormat="1" applyFont="1" applyFill="1" applyBorder="1" applyAlignment="1">
      <alignment horizontal="left" vertical="center" wrapText="1"/>
    </xf>
    <xf numFmtId="4" fontId="8" fillId="3" borderId="12" xfId="0" applyNumberFormat="1" applyFont="1" applyFill="1" applyBorder="1" applyAlignment="1">
      <alignment horizontal="center" vertical="center"/>
    </xf>
    <xf numFmtId="4" fontId="4" fillId="3" borderId="12" xfId="0" applyNumberFormat="1" applyFont="1" applyFill="1" applyBorder="1" applyAlignment="1">
      <alignment horizontal="center" vertical="center"/>
    </xf>
    <xf numFmtId="4" fontId="15" fillId="3" borderId="12" xfId="0" applyNumberFormat="1" applyFont="1" applyFill="1" applyBorder="1" applyAlignment="1">
      <alignment horizontal="center" vertical="center"/>
    </xf>
    <xf numFmtId="4" fontId="8" fillId="3" borderId="12" xfId="0" applyNumberFormat="1" applyFont="1" applyFill="1" applyBorder="1" applyAlignment="1">
      <alignment horizontal="left" vertical="center"/>
    </xf>
    <xf numFmtId="4" fontId="10" fillId="2" borderId="5" xfId="0" applyNumberFormat="1" applyFont="1" applyFill="1" applyBorder="1" applyAlignment="1">
      <alignment horizontal="center" vertical="center"/>
    </xf>
    <xf numFmtId="4" fontId="14" fillId="2" borderId="5" xfId="0" applyNumberFormat="1" applyFont="1" applyFill="1" applyBorder="1" applyAlignment="1">
      <alignment horizontal="center" vertical="center"/>
    </xf>
    <xf numFmtId="4" fontId="15" fillId="3" borderId="12" xfId="0" applyNumberFormat="1" applyFont="1" applyFill="1" applyBorder="1" applyAlignment="1">
      <alignment horizontal="center" vertical="center" wrapText="1"/>
    </xf>
    <xf numFmtId="0" fontId="13" fillId="2" borderId="5" xfId="0" applyNumberFormat="1" applyFont="1" applyFill="1" applyBorder="1" applyAlignment="1">
      <alignment horizontal="left" wrapText="1"/>
    </xf>
    <xf numFmtId="4" fontId="4" fillId="3" borderId="1" xfId="0" applyNumberFormat="1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center" vertical="center"/>
    </xf>
    <xf numFmtId="4" fontId="8" fillId="3" borderId="5" xfId="0" applyNumberFormat="1" applyFont="1" applyFill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 wrapText="1"/>
    </xf>
    <xf numFmtId="4" fontId="8" fillId="3" borderId="5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left" vertical="center" wrapText="1"/>
    </xf>
    <xf numFmtId="4" fontId="20" fillId="3" borderId="1" xfId="0" applyNumberFormat="1" applyFont="1" applyFill="1" applyBorder="1" applyAlignment="1">
      <alignment horizontal="center" vertical="center" wrapText="1"/>
    </xf>
    <xf numFmtId="4" fontId="20" fillId="3" borderId="2" xfId="0" applyNumberFormat="1" applyFont="1" applyFill="1" applyBorder="1" applyAlignment="1">
      <alignment horizontal="left" vertical="center" wrapText="1"/>
    </xf>
    <xf numFmtId="4" fontId="15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left" vertical="center" wrapText="1"/>
    </xf>
    <xf numFmtId="2" fontId="13" fillId="2" borderId="5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4" fontId="15" fillId="3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left" vertical="center"/>
    </xf>
    <xf numFmtId="4" fontId="15" fillId="3" borderId="2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/>
    </xf>
    <xf numFmtId="4" fontId="8" fillId="3" borderId="1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4" fontId="8" fillId="3" borderId="11" xfId="0" applyNumberFormat="1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 wrapText="1"/>
    </xf>
    <xf numFmtId="49" fontId="13" fillId="2" borderId="5" xfId="2" applyNumberFormat="1" applyFont="1" applyFill="1" applyBorder="1" applyAlignment="1">
      <alignment vertical="center" wrapText="1"/>
    </xf>
    <xf numFmtId="49" fontId="13" fillId="2" borderId="5" xfId="0" applyNumberFormat="1" applyFont="1" applyFill="1" applyBorder="1" applyAlignment="1">
      <alignment vertical="center" wrapText="1"/>
    </xf>
    <xf numFmtId="49" fontId="13" fillId="2" borderId="8" xfId="2" applyNumberFormat="1" applyFont="1" applyFill="1" applyBorder="1" applyAlignment="1">
      <alignment vertical="center" wrapText="1"/>
    </xf>
    <xf numFmtId="4" fontId="8" fillId="3" borderId="3" xfId="0" applyNumberFormat="1" applyFont="1" applyFill="1" applyBorder="1" applyAlignment="1">
      <alignment horizontal="center" vertical="center"/>
    </xf>
    <xf numFmtId="4" fontId="20" fillId="3" borderId="1" xfId="0" applyNumberFormat="1" applyFont="1" applyFill="1" applyBorder="1" applyAlignment="1">
      <alignment horizontal="center" vertical="center"/>
    </xf>
    <xf numFmtId="4" fontId="21" fillId="2" borderId="1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4" fontId="22" fillId="0" borderId="0" xfId="0" applyNumberFormat="1" applyFont="1" applyAlignment="1">
      <alignment vertical="center"/>
    </xf>
    <xf numFmtId="4" fontId="22" fillId="0" borderId="0" xfId="0" applyNumberFormat="1" applyFont="1" applyBorder="1" applyAlignment="1">
      <alignment vertical="center"/>
    </xf>
    <xf numFmtId="4" fontId="22" fillId="0" borderId="0" xfId="0" applyNumberFormat="1" applyFont="1" applyAlignment="1">
      <alignment horizontal="center" vertical="center"/>
    </xf>
    <xf numFmtId="0" fontId="13" fillId="2" borderId="5" xfId="0" applyNumberFormat="1" applyFont="1" applyFill="1" applyBorder="1" applyAlignment="1">
      <alignment horizontal="left" vertical="center" wrapText="1"/>
    </xf>
    <xf numFmtId="49" fontId="13" fillId="2" borderId="5" xfId="2" applyNumberFormat="1" applyFont="1" applyFill="1" applyBorder="1" applyAlignment="1">
      <alignment horizontal="left" wrapText="1"/>
    </xf>
    <xf numFmtId="4" fontId="8" fillId="3" borderId="2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center" vertical="top"/>
    </xf>
    <xf numFmtId="4" fontId="8" fillId="3" borderId="1" xfId="0" applyNumberFormat="1" applyFont="1" applyFill="1" applyBorder="1" applyAlignment="1">
      <alignment horizontal="center"/>
    </xf>
    <xf numFmtId="4" fontId="10" fillId="2" borderId="3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4" fontId="8" fillId="3" borderId="2" xfId="0" applyNumberFormat="1" applyFont="1" applyFill="1" applyBorder="1" applyAlignment="1">
      <alignment horizontal="center" vertical="top" wrapText="1"/>
    </xf>
    <xf numFmtId="4" fontId="10" fillId="2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left" vertical="top"/>
    </xf>
    <xf numFmtId="4" fontId="4" fillId="3" borderId="2" xfId="0" applyNumberFormat="1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wrapText="1"/>
    </xf>
    <xf numFmtId="4" fontId="21" fillId="2" borderId="1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left" vertical="top"/>
    </xf>
    <xf numFmtId="4" fontId="15" fillId="3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center"/>
    </xf>
    <xf numFmtId="4" fontId="15" fillId="3" borderId="1" xfId="0" applyNumberFormat="1" applyFont="1" applyFill="1" applyBorder="1" applyAlignment="1">
      <alignment horizontal="left" vertical="top"/>
    </xf>
    <xf numFmtId="4" fontId="14" fillId="2" borderId="1" xfId="0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4" fontId="8" fillId="3" borderId="2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left" vertical="top"/>
    </xf>
    <xf numFmtId="2" fontId="13" fillId="2" borderId="5" xfId="2" applyNumberFormat="1" applyFont="1" applyFill="1" applyBorder="1" applyAlignment="1">
      <alignment horizontal="center" vertical="center" wrapText="1"/>
    </xf>
    <xf numFmtId="4" fontId="7" fillId="2" borderId="0" xfId="0" applyNumberFormat="1" applyFont="1" applyFill="1" applyAlignment="1">
      <alignment horizontal="right" wrapText="1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 wrapText="1"/>
    </xf>
    <xf numFmtId="4" fontId="6" fillId="2" borderId="0" xfId="0" applyNumberFormat="1" applyFont="1" applyFill="1" applyAlignment="1">
      <alignment horizontal="right"/>
    </xf>
    <xf numFmtId="4" fontId="2" fillId="2" borderId="0" xfId="0" applyNumberFormat="1" applyFont="1" applyFill="1" applyAlignment="1">
      <alignment horizontal="right" wrapText="1"/>
    </xf>
    <xf numFmtId="4" fontId="15" fillId="3" borderId="5" xfId="0" applyNumberFormat="1" applyFont="1" applyFill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4" fontId="17" fillId="0" borderId="0" xfId="0" applyNumberFormat="1" applyFont="1" applyAlignment="1">
      <alignment horizontal="center" vertical="center" wrapText="1"/>
    </xf>
    <xf numFmtId="4" fontId="17" fillId="0" borderId="0" xfId="0" applyNumberFormat="1" applyFont="1" applyAlignment="1">
      <alignment horizontal="center" vertical="center"/>
    </xf>
    <xf numFmtId="0" fontId="24" fillId="2" borderId="0" xfId="0" applyFont="1" applyFill="1"/>
    <xf numFmtId="0" fontId="0" fillId="2" borderId="0" xfId="0" applyFont="1" applyFill="1" applyAlignment="1">
      <alignment wrapText="1"/>
    </xf>
    <xf numFmtId="0" fontId="0" fillId="2" borderId="0" xfId="0" applyFont="1" applyFill="1"/>
    <xf numFmtId="4" fontId="2" fillId="0" borderId="0" xfId="0" applyNumberFormat="1" applyFont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2" fillId="0" borderId="0" xfId="0" applyNumberFormat="1" applyFont="1" applyAlignment="1">
      <alignment horizontal="center" vertical="center"/>
    </xf>
    <xf numFmtId="49" fontId="13" fillId="2" borderId="7" xfId="2" applyNumberFormat="1" applyFont="1" applyFill="1" applyBorder="1" applyAlignment="1">
      <alignment horizontal="center" vertical="center" wrapText="1"/>
    </xf>
    <xf numFmtId="49" fontId="13" fillId="2" borderId="8" xfId="2" applyNumberFormat="1" applyFont="1" applyFill="1" applyBorder="1" applyAlignment="1">
      <alignment horizontal="center" vertical="center" wrapText="1"/>
    </xf>
    <xf numFmtId="4" fontId="8" fillId="3" borderId="5" xfId="0" applyNumberFormat="1" applyFont="1" applyFill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 wrapText="1"/>
    </xf>
    <xf numFmtId="4" fontId="8" fillId="3" borderId="7" xfId="0" applyNumberFormat="1" applyFont="1" applyFill="1" applyBorder="1" applyAlignment="1">
      <alignment horizontal="center" vertical="center" wrapText="1"/>
    </xf>
    <xf numFmtId="4" fontId="8" fillId="3" borderId="8" xfId="0" applyNumberFormat="1" applyFont="1" applyFill="1" applyBorder="1" applyAlignment="1">
      <alignment horizontal="center" vertical="center" wrapText="1"/>
    </xf>
    <xf numFmtId="4" fontId="15" fillId="3" borderId="7" xfId="0" applyNumberFormat="1" applyFont="1" applyFill="1" applyBorder="1" applyAlignment="1">
      <alignment horizontal="center" vertical="center" wrapText="1"/>
    </xf>
    <xf numFmtId="4" fontId="15" fillId="3" borderId="8" xfId="0" applyNumberFormat="1" applyFont="1" applyFill="1" applyBorder="1" applyAlignment="1">
      <alignment horizontal="center" vertical="center" wrapText="1"/>
    </xf>
    <xf numFmtId="4" fontId="8" fillId="3" borderId="9" xfId="0" applyNumberFormat="1" applyFont="1" applyFill="1" applyBorder="1" applyAlignment="1">
      <alignment horizontal="center" vertical="center" wrapText="1"/>
    </xf>
    <xf numFmtId="4" fontId="8" fillId="3" borderId="10" xfId="0" applyNumberFormat="1" applyFont="1" applyFill="1" applyBorder="1" applyAlignment="1">
      <alignment horizontal="center" vertical="center" wrapText="1"/>
    </xf>
    <xf numFmtId="49" fontId="14" fillId="3" borderId="12" xfId="2" applyNumberFormat="1" applyFont="1" applyFill="1" applyBorder="1" applyAlignment="1">
      <alignment horizontal="center" vertical="center" wrapText="1"/>
    </xf>
    <xf numFmtId="49" fontId="14" fillId="3" borderId="13" xfId="2" applyNumberFormat="1" applyFont="1" applyFill="1" applyBorder="1" applyAlignment="1">
      <alignment horizontal="center" vertical="center" wrapText="1"/>
    </xf>
    <xf numFmtId="49" fontId="23" fillId="3" borderId="7" xfId="2" applyNumberFormat="1" applyFont="1" applyFill="1" applyBorder="1" applyAlignment="1">
      <alignment horizontal="center" vertical="center" wrapText="1"/>
    </xf>
    <xf numFmtId="49" fontId="23" fillId="3" borderId="8" xfId="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44"/>
  <sheetViews>
    <sheetView tabSelected="1" view="pageBreakPreview" topLeftCell="D4" zoomScale="86" zoomScaleNormal="100" zoomScaleSheetLayoutView="86" workbookViewId="0">
      <selection activeCell="AD9" sqref="AD9"/>
    </sheetView>
  </sheetViews>
  <sheetFormatPr defaultRowHeight="12.75" x14ac:dyDescent="0.2"/>
  <cols>
    <col min="1" max="1" width="55.5703125" style="4" customWidth="1"/>
    <col min="2" max="2" width="35.28515625" style="11" customWidth="1"/>
    <col min="3" max="3" width="28.7109375" style="24" customWidth="1"/>
    <col min="4" max="4" width="10.42578125" style="28" customWidth="1"/>
    <col min="5" max="41" width="9.5703125" style="28" customWidth="1"/>
    <col min="42" max="42" width="68.85546875" bestFit="1" customWidth="1"/>
    <col min="43" max="43" width="33.140625" customWidth="1"/>
    <col min="44" max="44" width="31.28515625" customWidth="1"/>
    <col min="45" max="45" width="14.28515625" customWidth="1"/>
    <col min="57" max="57" width="65.85546875" customWidth="1"/>
    <col min="58" max="58" width="20.140625" customWidth="1"/>
    <col min="59" max="59" width="26" customWidth="1"/>
    <col min="60" max="65" width="12" customWidth="1"/>
    <col min="66" max="66" width="48.42578125" customWidth="1"/>
    <col min="67" max="67" width="24.85546875" customWidth="1"/>
    <col min="68" max="68" width="28.28515625" customWidth="1"/>
    <col min="73" max="73" width="11.7109375" bestFit="1" customWidth="1"/>
    <col min="74" max="74" width="10.140625" bestFit="1" customWidth="1"/>
    <col min="75" max="77" width="10.140625" customWidth="1"/>
    <col min="78" max="78" width="11.5703125" bestFit="1" customWidth="1"/>
    <col min="79" max="79" width="45.85546875" customWidth="1"/>
    <col min="80" max="80" width="22.28515625" customWidth="1"/>
    <col min="81" max="81" width="25.7109375" customWidth="1"/>
    <col min="82" max="82" width="11.7109375" bestFit="1" customWidth="1"/>
    <col min="83" max="83" width="50.140625" style="121" customWidth="1"/>
    <col min="84" max="84" width="19.42578125" style="5" customWidth="1"/>
    <col min="85" max="85" width="14.7109375" style="28" customWidth="1"/>
    <col min="86" max="86" width="16.42578125" style="24" customWidth="1"/>
    <col min="87" max="87" width="15.42578125" customWidth="1"/>
    <col min="88" max="88" width="11.7109375" bestFit="1" customWidth="1"/>
    <col min="89" max="89" width="10.140625" bestFit="1" customWidth="1"/>
    <col min="90" max="90" width="11.5703125" bestFit="1" customWidth="1"/>
  </cols>
  <sheetData>
    <row r="1" spans="1:87" s="1" customFormat="1" ht="16.5" customHeight="1" x14ac:dyDescent="0.25">
      <c r="A1" s="13" t="s">
        <v>15</v>
      </c>
      <c r="B1" s="13"/>
      <c r="C1" s="22"/>
      <c r="D1" s="25" t="s">
        <v>25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CE1" s="117"/>
      <c r="CF1" s="118"/>
      <c r="CG1" s="26"/>
      <c r="CH1" s="22"/>
    </row>
    <row r="2" spans="1:87" s="1" customFormat="1" ht="16.5" customHeight="1" x14ac:dyDescent="0.25">
      <c r="A2" s="13" t="s">
        <v>14</v>
      </c>
      <c r="B2" s="13"/>
      <c r="C2" s="22"/>
      <c r="D2" s="27" t="s">
        <v>26</v>
      </c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CE2" s="119"/>
      <c r="CF2" s="120"/>
      <c r="CG2" s="27"/>
      <c r="CH2" s="22"/>
    </row>
    <row r="3" spans="1:87" s="1" customFormat="1" ht="16.5" customHeight="1" x14ac:dyDescent="0.25">
      <c r="A3" s="13" t="s">
        <v>13</v>
      </c>
      <c r="B3" s="13"/>
      <c r="C3" s="22"/>
      <c r="D3" s="27" t="s">
        <v>27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CE3" s="119"/>
      <c r="CF3" s="120"/>
      <c r="CG3" s="27"/>
      <c r="CH3" s="22"/>
    </row>
    <row r="4" spans="1:87" s="1" customFormat="1" ht="16.5" customHeight="1" x14ac:dyDescent="0.2">
      <c r="A4" s="13" t="s">
        <v>12</v>
      </c>
      <c r="B4" s="13"/>
      <c r="C4" s="23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CE4" s="121"/>
      <c r="CF4" s="5"/>
      <c r="CG4" s="28"/>
      <c r="CH4" s="22"/>
    </row>
    <row r="5" spans="1:87" s="1" customFormat="1" x14ac:dyDescent="0.2">
      <c r="A5" s="3" t="s">
        <v>139</v>
      </c>
      <c r="B5" s="11"/>
      <c r="C5" s="24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CE5" s="121"/>
      <c r="CF5" s="5"/>
      <c r="CG5" s="28"/>
      <c r="CH5" s="24"/>
    </row>
    <row r="6" spans="1:87" s="1" customFormat="1" ht="15.75" customHeight="1" x14ac:dyDescent="0.2">
      <c r="CE6" s="137" t="s">
        <v>55</v>
      </c>
      <c r="CF6" s="137" t="s">
        <v>11</v>
      </c>
      <c r="CG6" s="145" t="s">
        <v>134</v>
      </c>
      <c r="CH6" s="133" t="s">
        <v>137</v>
      </c>
      <c r="CI6" s="133" t="s">
        <v>138</v>
      </c>
    </row>
    <row r="7" spans="1:87" s="6" customFormat="1" ht="71.25" customHeight="1" x14ac:dyDescent="0.2">
      <c r="A7" s="135" t="s">
        <v>28</v>
      </c>
      <c r="B7" s="136" t="s">
        <v>11</v>
      </c>
      <c r="C7" s="136" t="s">
        <v>52</v>
      </c>
      <c r="D7" s="30" t="s">
        <v>88</v>
      </c>
      <c r="E7" s="30" t="s">
        <v>88</v>
      </c>
      <c r="F7" s="30" t="s">
        <v>91</v>
      </c>
      <c r="G7" s="30" t="s">
        <v>91</v>
      </c>
      <c r="H7" s="30" t="s">
        <v>91</v>
      </c>
      <c r="I7" s="30" t="s">
        <v>91</v>
      </c>
      <c r="J7" s="30" t="s">
        <v>91</v>
      </c>
      <c r="K7" s="30" t="s">
        <v>91</v>
      </c>
      <c r="L7" s="30" t="s">
        <v>91</v>
      </c>
      <c r="M7" s="30" t="s">
        <v>91</v>
      </c>
      <c r="N7" s="30" t="s">
        <v>91</v>
      </c>
      <c r="O7" s="30" t="s">
        <v>91</v>
      </c>
      <c r="P7" s="30" t="s">
        <v>103</v>
      </c>
      <c r="Q7" s="30" t="s">
        <v>104</v>
      </c>
      <c r="R7" s="30" t="s">
        <v>104</v>
      </c>
      <c r="S7" s="30" t="s">
        <v>104</v>
      </c>
      <c r="T7" s="30" t="s">
        <v>104</v>
      </c>
      <c r="U7" s="30" t="s">
        <v>104</v>
      </c>
      <c r="V7" s="30" t="s">
        <v>104</v>
      </c>
      <c r="W7" s="30" t="s">
        <v>107</v>
      </c>
      <c r="X7" s="30" t="s">
        <v>108</v>
      </c>
      <c r="Y7" s="30" t="s">
        <v>108</v>
      </c>
      <c r="Z7" s="30" t="s">
        <v>108</v>
      </c>
      <c r="AA7" s="30" t="s">
        <v>108</v>
      </c>
      <c r="AB7" s="30" t="s">
        <v>111</v>
      </c>
      <c r="AC7" s="30" t="s">
        <v>111</v>
      </c>
      <c r="AD7" s="30" t="s">
        <v>111</v>
      </c>
      <c r="AE7" s="30" t="s">
        <v>111</v>
      </c>
      <c r="AF7" s="30" t="s">
        <v>111</v>
      </c>
      <c r="AG7" s="30" t="s">
        <v>111</v>
      </c>
      <c r="AH7" s="30" t="s">
        <v>111</v>
      </c>
      <c r="AI7" s="30" t="s">
        <v>111</v>
      </c>
      <c r="AJ7" s="30" t="s">
        <v>111</v>
      </c>
      <c r="AK7" s="30" t="s">
        <v>117</v>
      </c>
      <c r="AL7" s="30" t="s">
        <v>118</v>
      </c>
      <c r="AM7" s="30" t="s">
        <v>118</v>
      </c>
      <c r="AN7" s="30" t="s">
        <v>119</v>
      </c>
      <c r="AO7" s="30" t="s">
        <v>120</v>
      </c>
      <c r="AP7" s="141" t="s">
        <v>55</v>
      </c>
      <c r="AQ7" s="137" t="s">
        <v>11</v>
      </c>
      <c r="AR7" s="143" t="s">
        <v>58</v>
      </c>
      <c r="AS7" s="52" t="s">
        <v>121</v>
      </c>
      <c r="AT7" s="52" t="s">
        <v>91</v>
      </c>
      <c r="AU7" s="52" t="s">
        <v>91</v>
      </c>
      <c r="AV7" s="52" t="s">
        <v>91</v>
      </c>
      <c r="AW7" s="52" t="s">
        <v>104</v>
      </c>
      <c r="AX7" s="52" t="s">
        <v>104</v>
      </c>
      <c r="AY7" s="52" t="s">
        <v>104</v>
      </c>
      <c r="AZ7" s="52" t="s">
        <v>104</v>
      </c>
      <c r="BA7" s="52" t="s">
        <v>104</v>
      </c>
      <c r="BB7" s="52" t="s">
        <v>104</v>
      </c>
      <c r="BC7" s="52" t="s">
        <v>104</v>
      </c>
      <c r="BD7" s="52" t="s">
        <v>104</v>
      </c>
      <c r="BE7" s="135" t="s">
        <v>28</v>
      </c>
      <c r="BF7" s="136" t="s">
        <v>11</v>
      </c>
      <c r="BG7" s="136" t="s">
        <v>59</v>
      </c>
      <c r="BH7" s="91" t="s">
        <v>91</v>
      </c>
      <c r="BI7" s="91" t="s">
        <v>91</v>
      </c>
      <c r="BJ7" s="91" t="s">
        <v>104</v>
      </c>
      <c r="BK7" s="91" t="s">
        <v>104</v>
      </c>
      <c r="BL7" s="91" t="s">
        <v>122</v>
      </c>
      <c r="BM7" s="91" t="s">
        <v>111</v>
      </c>
      <c r="BN7" s="137" t="s">
        <v>63</v>
      </c>
      <c r="BO7" s="139" t="s">
        <v>11</v>
      </c>
      <c r="BP7" s="139" t="s">
        <v>64</v>
      </c>
      <c r="BQ7" s="52" t="s">
        <v>121</v>
      </c>
      <c r="BR7" s="52" t="s">
        <v>123</v>
      </c>
      <c r="BS7" s="52" t="s">
        <v>123</v>
      </c>
      <c r="BT7" s="52" t="s">
        <v>123</v>
      </c>
      <c r="BU7" s="52" t="s">
        <v>123</v>
      </c>
      <c r="BV7" s="52" t="s">
        <v>123</v>
      </c>
      <c r="BW7" s="52" t="s">
        <v>120</v>
      </c>
      <c r="BX7" s="52" t="s">
        <v>108</v>
      </c>
      <c r="BY7" s="52" t="s">
        <v>108</v>
      </c>
      <c r="BZ7" s="52" t="s">
        <v>108</v>
      </c>
      <c r="CA7" s="135" t="s">
        <v>63</v>
      </c>
      <c r="CB7" s="136" t="s">
        <v>11</v>
      </c>
      <c r="CC7" s="136" t="s">
        <v>131</v>
      </c>
      <c r="CD7" s="92" t="s">
        <v>108</v>
      </c>
      <c r="CE7" s="138"/>
      <c r="CF7" s="138"/>
      <c r="CG7" s="146"/>
      <c r="CH7" s="134"/>
      <c r="CI7" s="134"/>
    </row>
    <row r="8" spans="1:87" s="6" customFormat="1" ht="22.5" customHeight="1" x14ac:dyDescent="0.2">
      <c r="A8" s="135"/>
      <c r="B8" s="136"/>
      <c r="C8" s="136"/>
      <c r="D8" s="31" t="s">
        <v>89</v>
      </c>
      <c r="E8" s="31" t="s">
        <v>90</v>
      </c>
      <c r="F8" s="31" t="s">
        <v>92</v>
      </c>
      <c r="G8" s="31" t="s">
        <v>93</v>
      </c>
      <c r="H8" s="31" t="s">
        <v>94</v>
      </c>
      <c r="I8" s="31" t="s">
        <v>95</v>
      </c>
      <c r="J8" s="31" t="s">
        <v>96</v>
      </c>
      <c r="K8" s="31" t="s">
        <v>54</v>
      </c>
      <c r="L8" s="31" t="s">
        <v>89</v>
      </c>
      <c r="M8" s="31" t="s">
        <v>97</v>
      </c>
      <c r="N8" s="31" t="s">
        <v>98</v>
      </c>
      <c r="O8" s="31" t="s">
        <v>53</v>
      </c>
      <c r="P8" s="31" t="s">
        <v>99</v>
      </c>
      <c r="Q8" s="31" t="s">
        <v>100</v>
      </c>
      <c r="R8" s="31" t="s">
        <v>101</v>
      </c>
      <c r="S8" s="31" t="s">
        <v>102</v>
      </c>
      <c r="T8" s="31" t="s">
        <v>61</v>
      </c>
      <c r="U8" s="31" t="s">
        <v>105</v>
      </c>
      <c r="V8" s="31" t="s">
        <v>106</v>
      </c>
      <c r="W8" s="31" t="s">
        <v>100</v>
      </c>
      <c r="X8" s="31" t="s">
        <v>100</v>
      </c>
      <c r="Y8" s="31" t="s">
        <v>109</v>
      </c>
      <c r="Z8" s="31" t="s">
        <v>87</v>
      </c>
      <c r="AA8" s="31" t="s">
        <v>110</v>
      </c>
      <c r="AB8" s="31" t="s">
        <v>112</v>
      </c>
      <c r="AC8" s="31" t="s">
        <v>113</v>
      </c>
      <c r="AD8" s="31" t="s">
        <v>141</v>
      </c>
      <c r="AE8" s="31" t="s">
        <v>114</v>
      </c>
      <c r="AF8" s="31" t="s">
        <v>115</v>
      </c>
      <c r="AG8" s="31" t="s">
        <v>100</v>
      </c>
      <c r="AH8" s="31" t="s">
        <v>102</v>
      </c>
      <c r="AI8" s="31" t="s">
        <v>60</v>
      </c>
      <c r="AJ8" s="31" t="s">
        <v>116</v>
      </c>
      <c r="AK8" s="31" t="s">
        <v>54</v>
      </c>
      <c r="AL8" s="31" t="s">
        <v>97</v>
      </c>
      <c r="AM8" s="31" t="s">
        <v>98</v>
      </c>
      <c r="AN8" s="31" t="s">
        <v>96</v>
      </c>
      <c r="AO8" s="31" t="s">
        <v>97</v>
      </c>
      <c r="AP8" s="142"/>
      <c r="AQ8" s="138"/>
      <c r="AR8" s="144"/>
      <c r="AS8" s="32">
        <v>1.1000000000000001</v>
      </c>
      <c r="AT8" s="32">
        <v>7.2</v>
      </c>
      <c r="AU8" s="32">
        <v>8</v>
      </c>
      <c r="AV8" s="32">
        <v>9.1</v>
      </c>
      <c r="AW8" s="32">
        <v>41</v>
      </c>
      <c r="AX8" s="32">
        <v>48</v>
      </c>
      <c r="AY8" s="32">
        <v>22</v>
      </c>
      <c r="AZ8" s="32">
        <v>22.1</v>
      </c>
      <c r="BA8" s="32">
        <v>29</v>
      </c>
      <c r="BB8" s="32">
        <v>35</v>
      </c>
      <c r="BC8" s="32">
        <v>42.2</v>
      </c>
      <c r="BD8" s="32">
        <v>47</v>
      </c>
      <c r="BE8" s="135"/>
      <c r="BF8" s="136"/>
      <c r="BG8" s="136"/>
      <c r="BH8" s="32">
        <v>1</v>
      </c>
      <c r="BI8" s="32">
        <v>16</v>
      </c>
      <c r="BJ8" s="32">
        <v>36</v>
      </c>
      <c r="BK8" s="32">
        <v>42</v>
      </c>
      <c r="BL8" s="32">
        <v>5</v>
      </c>
      <c r="BM8" s="32">
        <v>12.1</v>
      </c>
      <c r="BN8" s="138"/>
      <c r="BO8" s="140"/>
      <c r="BP8" s="140"/>
      <c r="BQ8" s="83" t="s">
        <v>140</v>
      </c>
      <c r="BR8" s="81" t="s">
        <v>95</v>
      </c>
      <c r="BS8" s="82" t="s">
        <v>124</v>
      </c>
      <c r="BT8" s="81" t="s">
        <v>54</v>
      </c>
      <c r="BU8" s="81" t="s">
        <v>125</v>
      </c>
      <c r="BV8" s="81" t="s">
        <v>126</v>
      </c>
      <c r="BW8" s="81" t="s">
        <v>62</v>
      </c>
      <c r="BX8" s="81" t="s">
        <v>127</v>
      </c>
      <c r="BY8" s="81" t="s">
        <v>128</v>
      </c>
      <c r="BZ8" s="81" t="s">
        <v>129</v>
      </c>
      <c r="CA8" s="135"/>
      <c r="CB8" s="136"/>
      <c r="CC8" s="136"/>
      <c r="CD8" s="92" t="s">
        <v>133</v>
      </c>
      <c r="CE8" s="58" t="s">
        <v>10</v>
      </c>
      <c r="CF8" s="37"/>
      <c r="CG8" s="36"/>
      <c r="CH8" s="34">
        <v>0</v>
      </c>
      <c r="CI8" s="34">
        <v>0</v>
      </c>
    </row>
    <row r="9" spans="1:87" s="15" customFormat="1" ht="27.75" customHeight="1" x14ac:dyDescent="0.2">
      <c r="A9" s="69" t="s">
        <v>10</v>
      </c>
      <c r="B9" s="54"/>
      <c r="C9" s="17">
        <f t="shared" ref="C9:D9" si="0">SUM(C10:C11)</f>
        <v>0</v>
      </c>
      <c r="D9" s="8">
        <f t="shared" si="0"/>
        <v>0</v>
      </c>
      <c r="E9" s="8">
        <f t="shared" ref="E9:AO9" si="1">SUM(E10:E11)</f>
        <v>0</v>
      </c>
      <c r="F9" s="8">
        <f t="shared" si="1"/>
        <v>0</v>
      </c>
      <c r="G9" s="8">
        <f t="shared" si="1"/>
        <v>0</v>
      </c>
      <c r="H9" s="8">
        <f t="shared" si="1"/>
        <v>0</v>
      </c>
      <c r="I9" s="8">
        <f t="shared" si="1"/>
        <v>0</v>
      </c>
      <c r="J9" s="8">
        <f t="shared" si="1"/>
        <v>0</v>
      </c>
      <c r="K9" s="8">
        <f t="shared" si="1"/>
        <v>0</v>
      </c>
      <c r="L9" s="8">
        <f t="shared" si="1"/>
        <v>0</v>
      </c>
      <c r="M9" s="8">
        <f t="shared" si="1"/>
        <v>0</v>
      </c>
      <c r="N9" s="8">
        <f t="shared" si="1"/>
        <v>0</v>
      </c>
      <c r="O9" s="8">
        <f t="shared" si="1"/>
        <v>0</v>
      </c>
      <c r="P9" s="8">
        <f t="shared" si="1"/>
        <v>0</v>
      </c>
      <c r="Q9" s="8">
        <f t="shared" si="1"/>
        <v>0</v>
      </c>
      <c r="R9" s="8">
        <f t="shared" si="1"/>
        <v>0</v>
      </c>
      <c r="S9" s="8">
        <f t="shared" si="1"/>
        <v>0</v>
      </c>
      <c r="T9" s="8">
        <f t="shared" si="1"/>
        <v>0</v>
      </c>
      <c r="U9" s="8">
        <f t="shared" si="1"/>
        <v>0</v>
      </c>
      <c r="V9" s="8">
        <f t="shared" si="1"/>
        <v>0</v>
      </c>
      <c r="W9" s="8">
        <f t="shared" si="1"/>
        <v>0</v>
      </c>
      <c r="X9" s="8">
        <f t="shared" si="1"/>
        <v>0</v>
      </c>
      <c r="Y9" s="8">
        <f t="shared" si="1"/>
        <v>0</v>
      </c>
      <c r="Z9" s="8">
        <f t="shared" si="1"/>
        <v>0</v>
      </c>
      <c r="AA9" s="8">
        <f t="shared" si="1"/>
        <v>0</v>
      </c>
      <c r="AB9" s="8">
        <f t="shared" si="1"/>
        <v>0</v>
      </c>
      <c r="AC9" s="8">
        <f t="shared" si="1"/>
        <v>0</v>
      </c>
      <c r="AD9" s="8">
        <f t="shared" si="1"/>
        <v>0</v>
      </c>
      <c r="AE9" s="8">
        <f t="shared" si="1"/>
        <v>0</v>
      </c>
      <c r="AF9" s="8">
        <f t="shared" si="1"/>
        <v>0</v>
      </c>
      <c r="AG9" s="8">
        <f t="shared" si="1"/>
        <v>0</v>
      </c>
      <c r="AH9" s="8">
        <f t="shared" si="1"/>
        <v>0</v>
      </c>
      <c r="AI9" s="8">
        <f t="shared" si="1"/>
        <v>0</v>
      </c>
      <c r="AJ9" s="8">
        <f t="shared" si="1"/>
        <v>0</v>
      </c>
      <c r="AK9" s="8">
        <f t="shared" si="1"/>
        <v>0</v>
      </c>
      <c r="AL9" s="8">
        <f t="shared" si="1"/>
        <v>0</v>
      </c>
      <c r="AM9" s="8">
        <f t="shared" si="1"/>
        <v>0</v>
      </c>
      <c r="AN9" s="8">
        <f t="shared" si="1"/>
        <v>0</v>
      </c>
      <c r="AO9" s="8">
        <f t="shared" si="1"/>
        <v>0</v>
      </c>
      <c r="AP9" s="36" t="s">
        <v>10</v>
      </c>
      <c r="AQ9" s="37"/>
      <c r="AR9" s="45">
        <f>SUM(AR10:AR11)</f>
        <v>0</v>
      </c>
      <c r="AS9" s="33">
        <v>0</v>
      </c>
      <c r="AT9" s="33">
        <v>0</v>
      </c>
      <c r="AU9" s="33">
        <v>0</v>
      </c>
      <c r="AV9" s="33">
        <v>0</v>
      </c>
      <c r="AW9" s="33">
        <v>0</v>
      </c>
      <c r="AX9" s="33">
        <v>0</v>
      </c>
      <c r="AY9" s="33">
        <v>0</v>
      </c>
      <c r="AZ9" s="33">
        <v>0</v>
      </c>
      <c r="BA9" s="33">
        <v>0</v>
      </c>
      <c r="BB9" s="33">
        <v>0</v>
      </c>
      <c r="BC9" s="33">
        <v>0</v>
      </c>
      <c r="BD9" s="33">
        <v>0</v>
      </c>
      <c r="BE9" s="36" t="s">
        <v>10</v>
      </c>
      <c r="BF9" s="37"/>
      <c r="BG9" s="36">
        <f t="shared" ref="BG9" si="2">SUM(BG10:BG11)</f>
        <v>0</v>
      </c>
      <c r="BH9" s="33">
        <v>0</v>
      </c>
      <c r="BI9" s="33">
        <v>0</v>
      </c>
      <c r="BJ9" s="33">
        <v>0</v>
      </c>
      <c r="BK9" s="33">
        <v>0</v>
      </c>
      <c r="BL9" s="33">
        <v>0</v>
      </c>
      <c r="BM9" s="33">
        <v>0</v>
      </c>
      <c r="BN9" s="79" t="s">
        <v>10</v>
      </c>
      <c r="BO9" s="80"/>
      <c r="BP9" s="84">
        <v>0</v>
      </c>
      <c r="BQ9" s="8">
        <f>SUM(BQ10:BQ11)</f>
        <v>0</v>
      </c>
      <c r="BR9" s="8">
        <f t="shared" ref="BR9:BT9" si="3">SUM(BR10:BR11)</f>
        <v>0</v>
      </c>
      <c r="BS9" s="8">
        <f t="shared" si="3"/>
        <v>0</v>
      </c>
      <c r="BT9" s="8">
        <f t="shared" si="3"/>
        <v>0</v>
      </c>
      <c r="BU9" s="8">
        <f t="shared" ref="BU9:BV9" si="4">SUM(BU10:BU11)</f>
        <v>0</v>
      </c>
      <c r="BV9" s="8">
        <f t="shared" si="4"/>
        <v>0</v>
      </c>
      <c r="BW9" s="8">
        <f t="shared" ref="BW9:BZ9" si="5">SUM(BW10:BW11)</f>
        <v>0</v>
      </c>
      <c r="BX9" s="8">
        <f t="shared" si="5"/>
        <v>0</v>
      </c>
      <c r="BY9" s="8">
        <f t="shared" si="5"/>
        <v>0</v>
      </c>
      <c r="BZ9" s="8">
        <f t="shared" si="5"/>
        <v>0</v>
      </c>
      <c r="CA9" s="93" t="s">
        <v>10</v>
      </c>
      <c r="CB9" s="94"/>
      <c r="CC9" s="95">
        <f>SUM(CC10:CC11)</f>
        <v>0</v>
      </c>
      <c r="CD9" s="96">
        <f>SUM(CD10:CD11)</f>
        <v>0</v>
      </c>
      <c r="CE9" s="39" t="s">
        <v>16</v>
      </c>
      <c r="CF9" s="37" t="s">
        <v>29</v>
      </c>
      <c r="CG9" s="37">
        <v>0</v>
      </c>
      <c r="CH9" s="34">
        <v>0</v>
      </c>
      <c r="CI9" s="34">
        <v>0</v>
      </c>
    </row>
    <row r="10" spans="1:87" s="15" customFormat="1" ht="23.25" customHeight="1" x14ac:dyDescent="0.2">
      <c r="A10" s="53" t="s">
        <v>16</v>
      </c>
      <c r="B10" s="54" t="s">
        <v>29</v>
      </c>
      <c r="C10" s="54">
        <v>0</v>
      </c>
      <c r="D10" s="8">
        <f t="shared" ref="D10:AO10" si="6">SUM(D11:D11)</f>
        <v>0</v>
      </c>
      <c r="E10" s="8">
        <f t="shared" si="6"/>
        <v>0</v>
      </c>
      <c r="F10" s="8">
        <f t="shared" si="6"/>
        <v>0</v>
      </c>
      <c r="G10" s="8">
        <f t="shared" si="6"/>
        <v>0</v>
      </c>
      <c r="H10" s="8">
        <f t="shared" si="6"/>
        <v>0</v>
      </c>
      <c r="I10" s="8">
        <f t="shared" si="6"/>
        <v>0</v>
      </c>
      <c r="J10" s="8">
        <f t="shared" si="6"/>
        <v>0</v>
      </c>
      <c r="K10" s="8">
        <f t="shared" si="6"/>
        <v>0</v>
      </c>
      <c r="L10" s="8">
        <f t="shared" si="6"/>
        <v>0</v>
      </c>
      <c r="M10" s="8">
        <f t="shared" si="6"/>
        <v>0</v>
      </c>
      <c r="N10" s="8">
        <f t="shared" si="6"/>
        <v>0</v>
      </c>
      <c r="O10" s="8">
        <f t="shared" si="6"/>
        <v>0</v>
      </c>
      <c r="P10" s="8">
        <f t="shared" si="6"/>
        <v>0</v>
      </c>
      <c r="Q10" s="8">
        <f t="shared" si="6"/>
        <v>0</v>
      </c>
      <c r="R10" s="8">
        <f t="shared" si="6"/>
        <v>0</v>
      </c>
      <c r="S10" s="8">
        <f t="shared" si="6"/>
        <v>0</v>
      </c>
      <c r="T10" s="8">
        <f t="shared" si="6"/>
        <v>0</v>
      </c>
      <c r="U10" s="8">
        <f t="shared" si="6"/>
        <v>0</v>
      </c>
      <c r="V10" s="8">
        <f t="shared" si="6"/>
        <v>0</v>
      </c>
      <c r="W10" s="8">
        <f t="shared" si="6"/>
        <v>0</v>
      </c>
      <c r="X10" s="8">
        <f t="shared" si="6"/>
        <v>0</v>
      </c>
      <c r="Y10" s="8">
        <f t="shared" si="6"/>
        <v>0</v>
      </c>
      <c r="Z10" s="8">
        <f t="shared" si="6"/>
        <v>0</v>
      </c>
      <c r="AA10" s="8">
        <f t="shared" si="6"/>
        <v>0</v>
      </c>
      <c r="AB10" s="8">
        <f t="shared" si="6"/>
        <v>0</v>
      </c>
      <c r="AC10" s="8">
        <f t="shared" si="6"/>
        <v>0</v>
      </c>
      <c r="AD10" s="8">
        <f t="shared" si="6"/>
        <v>0</v>
      </c>
      <c r="AE10" s="8">
        <f t="shared" si="6"/>
        <v>0</v>
      </c>
      <c r="AF10" s="8">
        <f t="shared" si="6"/>
        <v>0</v>
      </c>
      <c r="AG10" s="8">
        <f t="shared" si="6"/>
        <v>0</v>
      </c>
      <c r="AH10" s="8">
        <f t="shared" si="6"/>
        <v>0</v>
      </c>
      <c r="AI10" s="8">
        <f t="shared" si="6"/>
        <v>0</v>
      </c>
      <c r="AJ10" s="8">
        <f t="shared" si="6"/>
        <v>0</v>
      </c>
      <c r="AK10" s="8">
        <f t="shared" si="6"/>
        <v>0</v>
      </c>
      <c r="AL10" s="8">
        <f t="shared" si="6"/>
        <v>0</v>
      </c>
      <c r="AM10" s="8">
        <f t="shared" si="6"/>
        <v>0</v>
      </c>
      <c r="AN10" s="8">
        <f t="shared" si="6"/>
        <v>0</v>
      </c>
      <c r="AO10" s="8">
        <f t="shared" si="6"/>
        <v>0</v>
      </c>
      <c r="AP10" s="38" t="s">
        <v>16</v>
      </c>
      <c r="AQ10" s="37" t="s">
        <v>29</v>
      </c>
      <c r="AR10" s="46">
        <v>0</v>
      </c>
      <c r="AS10" s="34">
        <v>0</v>
      </c>
      <c r="AT10" s="34">
        <v>0</v>
      </c>
      <c r="AU10" s="34">
        <v>0</v>
      </c>
      <c r="AV10" s="34">
        <v>0</v>
      </c>
      <c r="AW10" s="34">
        <v>0</v>
      </c>
      <c r="AX10" s="34">
        <v>0</v>
      </c>
      <c r="AY10" s="34">
        <v>0</v>
      </c>
      <c r="AZ10" s="34">
        <v>0</v>
      </c>
      <c r="BA10" s="34">
        <v>0</v>
      </c>
      <c r="BB10" s="34">
        <v>0</v>
      </c>
      <c r="BC10" s="34">
        <v>0</v>
      </c>
      <c r="BD10" s="34">
        <v>0</v>
      </c>
      <c r="BE10" s="38" t="s">
        <v>16</v>
      </c>
      <c r="BF10" s="37" t="s">
        <v>29</v>
      </c>
      <c r="BG10" s="37">
        <v>0</v>
      </c>
      <c r="BH10" s="34">
        <v>0</v>
      </c>
      <c r="BI10" s="34">
        <v>0</v>
      </c>
      <c r="BJ10" s="34">
        <v>0</v>
      </c>
      <c r="BK10" s="34">
        <v>0</v>
      </c>
      <c r="BL10" s="34">
        <v>0</v>
      </c>
      <c r="BM10" s="34">
        <v>0</v>
      </c>
      <c r="BN10" s="61" t="s">
        <v>16</v>
      </c>
      <c r="BO10" s="60" t="s">
        <v>65</v>
      </c>
      <c r="BP10" s="54">
        <v>0</v>
      </c>
      <c r="BQ10" s="14">
        <f>$C$10*12*BQ34</f>
        <v>0</v>
      </c>
      <c r="BR10" s="14">
        <f t="shared" ref="BR10:BT10" si="7">$C$10*12*BR34</f>
        <v>0</v>
      </c>
      <c r="BS10" s="14">
        <f t="shared" si="7"/>
        <v>0</v>
      </c>
      <c r="BT10" s="14">
        <f t="shared" si="7"/>
        <v>0</v>
      </c>
      <c r="BU10" s="14">
        <f t="shared" ref="BU10:BV10" si="8">$C$10*12*BU34</f>
        <v>0</v>
      </c>
      <c r="BV10" s="14">
        <f t="shared" si="8"/>
        <v>0</v>
      </c>
      <c r="BW10" s="14">
        <f t="shared" ref="BW10:BZ10" si="9">$C$10*12*BW34</f>
        <v>0</v>
      </c>
      <c r="BX10" s="14">
        <f t="shared" si="9"/>
        <v>0</v>
      </c>
      <c r="BY10" s="14">
        <f t="shared" si="9"/>
        <v>0</v>
      </c>
      <c r="BZ10" s="14">
        <f t="shared" si="9"/>
        <v>0</v>
      </c>
      <c r="CA10" s="97" t="s">
        <v>16</v>
      </c>
      <c r="CB10" s="98" t="s">
        <v>65</v>
      </c>
      <c r="CC10" s="98">
        <v>0</v>
      </c>
      <c r="CD10" s="96">
        <f>SUM(CD11:CD11)</f>
        <v>0</v>
      </c>
      <c r="CE10" s="39" t="s">
        <v>20</v>
      </c>
      <c r="CF10" s="37" t="s">
        <v>29</v>
      </c>
      <c r="CG10" s="37">
        <v>0</v>
      </c>
      <c r="CH10" s="34">
        <v>0</v>
      </c>
      <c r="CI10" s="34">
        <v>0</v>
      </c>
    </row>
    <row r="11" spans="1:87" s="15" customFormat="1" ht="27.75" customHeight="1" x14ac:dyDescent="0.2">
      <c r="A11" s="61" t="s">
        <v>20</v>
      </c>
      <c r="B11" s="54" t="s">
        <v>29</v>
      </c>
      <c r="C11" s="54">
        <v>0</v>
      </c>
      <c r="D11" s="14">
        <f t="shared" ref="D11:AO11" si="10">$CL$11*12*D34</f>
        <v>0</v>
      </c>
      <c r="E11" s="14">
        <f t="shared" si="10"/>
        <v>0</v>
      </c>
      <c r="F11" s="14">
        <f t="shared" si="10"/>
        <v>0</v>
      </c>
      <c r="G11" s="14">
        <f t="shared" si="10"/>
        <v>0</v>
      </c>
      <c r="H11" s="14">
        <f t="shared" si="10"/>
        <v>0</v>
      </c>
      <c r="I11" s="14">
        <f t="shared" si="10"/>
        <v>0</v>
      </c>
      <c r="J11" s="14">
        <f t="shared" si="10"/>
        <v>0</v>
      </c>
      <c r="K11" s="14">
        <f t="shared" si="10"/>
        <v>0</v>
      </c>
      <c r="L11" s="14">
        <f t="shared" si="10"/>
        <v>0</v>
      </c>
      <c r="M11" s="14">
        <f t="shared" si="10"/>
        <v>0</v>
      </c>
      <c r="N11" s="14">
        <f t="shared" si="10"/>
        <v>0</v>
      </c>
      <c r="O11" s="14">
        <f t="shared" si="10"/>
        <v>0</v>
      </c>
      <c r="P11" s="14">
        <f t="shared" si="10"/>
        <v>0</v>
      </c>
      <c r="Q11" s="14">
        <f t="shared" si="10"/>
        <v>0</v>
      </c>
      <c r="R11" s="14">
        <f t="shared" si="10"/>
        <v>0</v>
      </c>
      <c r="S11" s="14">
        <f t="shared" si="10"/>
        <v>0</v>
      </c>
      <c r="T11" s="14">
        <f t="shared" si="10"/>
        <v>0</v>
      </c>
      <c r="U11" s="14">
        <f t="shared" si="10"/>
        <v>0</v>
      </c>
      <c r="V11" s="14">
        <f t="shared" si="10"/>
        <v>0</v>
      </c>
      <c r="W11" s="14">
        <f t="shared" si="10"/>
        <v>0</v>
      </c>
      <c r="X11" s="14">
        <f t="shared" si="10"/>
        <v>0</v>
      </c>
      <c r="Y11" s="14">
        <f t="shared" si="10"/>
        <v>0</v>
      </c>
      <c r="Z11" s="14">
        <f t="shared" si="10"/>
        <v>0</v>
      </c>
      <c r="AA11" s="14">
        <f t="shared" si="10"/>
        <v>0</v>
      </c>
      <c r="AB11" s="14">
        <f t="shared" si="10"/>
        <v>0</v>
      </c>
      <c r="AC11" s="14">
        <f t="shared" si="10"/>
        <v>0</v>
      </c>
      <c r="AD11" s="14">
        <f t="shared" si="10"/>
        <v>0</v>
      </c>
      <c r="AE11" s="14">
        <f t="shared" si="10"/>
        <v>0</v>
      </c>
      <c r="AF11" s="14">
        <f t="shared" si="10"/>
        <v>0</v>
      </c>
      <c r="AG11" s="14">
        <f t="shared" si="10"/>
        <v>0</v>
      </c>
      <c r="AH11" s="14">
        <f t="shared" si="10"/>
        <v>0</v>
      </c>
      <c r="AI11" s="14">
        <f t="shared" si="10"/>
        <v>0</v>
      </c>
      <c r="AJ11" s="14">
        <f t="shared" si="10"/>
        <v>0</v>
      </c>
      <c r="AK11" s="14">
        <f t="shared" si="10"/>
        <v>0</v>
      </c>
      <c r="AL11" s="14">
        <f t="shared" si="10"/>
        <v>0</v>
      </c>
      <c r="AM11" s="14">
        <f t="shared" si="10"/>
        <v>0</v>
      </c>
      <c r="AN11" s="14">
        <f t="shared" si="10"/>
        <v>0</v>
      </c>
      <c r="AO11" s="14">
        <f t="shared" si="10"/>
        <v>0</v>
      </c>
      <c r="AP11" s="39" t="s">
        <v>20</v>
      </c>
      <c r="AQ11" s="37" t="s">
        <v>29</v>
      </c>
      <c r="AR11" s="46">
        <v>0</v>
      </c>
      <c r="AS11" s="34">
        <v>0</v>
      </c>
      <c r="AT11" s="34">
        <v>0</v>
      </c>
      <c r="AU11" s="34">
        <v>0</v>
      </c>
      <c r="AV11" s="34">
        <v>0</v>
      </c>
      <c r="AW11" s="34">
        <v>0</v>
      </c>
      <c r="AX11" s="34">
        <v>0</v>
      </c>
      <c r="AY11" s="34">
        <v>0</v>
      </c>
      <c r="AZ11" s="34">
        <v>0</v>
      </c>
      <c r="BA11" s="34">
        <v>0</v>
      </c>
      <c r="BB11" s="34">
        <v>0</v>
      </c>
      <c r="BC11" s="34">
        <v>0</v>
      </c>
      <c r="BD11" s="34">
        <v>0</v>
      </c>
      <c r="BE11" s="39" t="s">
        <v>20</v>
      </c>
      <c r="BF11" s="37" t="s">
        <v>29</v>
      </c>
      <c r="BG11" s="37">
        <v>0</v>
      </c>
      <c r="BH11" s="34">
        <v>0</v>
      </c>
      <c r="BI11" s="34">
        <v>0</v>
      </c>
      <c r="BJ11" s="34">
        <v>0</v>
      </c>
      <c r="BK11" s="34">
        <v>0</v>
      </c>
      <c r="BL11" s="34">
        <v>0</v>
      </c>
      <c r="BM11" s="34">
        <v>0</v>
      </c>
      <c r="BN11" s="61" t="s">
        <v>20</v>
      </c>
      <c r="BO11" s="60" t="s">
        <v>66</v>
      </c>
      <c r="BP11" s="54">
        <v>0</v>
      </c>
      <c r="BQ11" s="14">
        <f>$C$11*12*BQ34</f>
        <v>0</v>
      </c>
      <c r="BR11" s="14">
        <f t="shared" ref="BR11:BT11" si="11">$C$11*12*BR34</f>
        <v>0</v>
      </c>
      <c r="BS11" s="14">
        <f t="shared" si="11"/>
        <v>0</v>
      </c>
      <c r="BT11" s="14">
        <f t="shared" si="11"/>
        <v>0</v>
      </c>
      <c r="BU11" s="14">
        <f t="shared" ref="BU11:BV11" si="12">$C$11*12*BU34</f>
        <v>0</v>
      </c>
      <c r="BV11" s="14">
        <f t="shared" si="12"/>
        <v>0</v>
      </c>
      <c r="BW11" s="14">
        <f t="shared" ref="BW11:BZ11" si="13">$C$11*12*BW34</f>
        <v>0</v>
      </c>
      <c r="BX11" s="14">
        <f t="shared" si="13"/>
        <v>0</v>
      </c>
      <c r="BY11" s="14">
        <f t="shared" si="13"/>
        <v>0</v>
      </c>
      <c r="BZ11" s="14">
        <f t="shared" si="13"/>
        <v>0</v>
      </c>
      <c r="CA11" s="97" t="s">
        <v>20</v>
      </c>
      <c r="CB11" s="98" t="s">
        <v>66</v>
      </c>
      <c r="CC11" s="98">
        <v>0</v>
      </c>
      <c r="CD11" s="99">
        <f>$K$11*12*CD34</f>
        <v>0</v>
      </c>
      <c r="CE11" s="58" t="s">
        <v>9</v>
      </c>
      <c r="CF11" s="37"/>
      <c r="CG11" s="36">
        <f>SUM(CG12:CG18)</f>
        <v>9.58</v>
      </c>
      <c r="CH11" s="33">
        <f>SUM(CH12:CH18)</f>
        <v>46271.399999999994</v>
      </c>
      <c r="CI11" s="33">
        <f>SUM(CI12:CI18)</f>
        <v>69470.327999999994</v>
      </c>
    </row>
    <row r="12" spans="1:87" s="15" customFormat="1" ht="23.85" customHeight="1" x14ac:dyDescent="0.2">
      <c r="A12" s="59" t="s">
        <v>9</v>
      </c>
      <c r="B12" s="54"/>
      <c r="C12" s="17">
        <f>SUM(C13:C19)</f>
        <v>9.4499999999999993</v>
      </c>
      <c r="D12" s="70">
        <f>SUM(D13:D19)</f>
        <v>67756.5</v>
      </c>
      <c r="E12" s="70">
        <f t="shared" ref="E12:AO12" si="14">SUM(E13:E19)</f>
        <v>50757.840000000011</v>
      </c>
      <c r="F12" s="70">
        <f t="shared" si="14"/>
        <v>58480.380000000012</v>
      </c>
      <c r="G12" s="70">
        <f t="shared" si="14"/>
        <v>58616.460000000006</v>
      </c>
      <c r="H12" s="70">
        <f t="shared" si="14"/>
        <v>58355.640000000007</v>
      </c>
      <c r="I12" s="70">
        <f t="shared" si="14"/>
        <v>58605.119999999995</v>
      </c>
      <c r="J12" s="70">
        <f t="shared" si="14"/>
        <v>58423.680000000008</v>
      </c>
      <c r="K12" s="70">
        <f t="shared" si="14"/>
        <v>58741.2</v>
      </c>
      <c r="L12" s="70">
        <f t="shared" si="14"/>
        <v>68777.100000000006</v>
      </c>
      <c r="M12" s="70">
        <f t="shared" si="14"/>
        <v>60498.9</v>
      </c>
      <c r="N12" s="70">
        <f t="shared" si="14"/>
        <v>59727.780000000006</v>
      </c>
      <c r="O12" s="70">
        <f t="shared" si="14"/>
        <v>61768.98</v>
      </c>
      <c r="P12" s="70">
        <f t="shared" si="14"/>
        <v>46119.78</v>
      </c>
      <c r="Q12" s="70">
        <f t="shared" si="14"/>
        <v>47741.4</v>
      </c>
      <c r="R12" s="70">
        <f t="shared" si="14"/>
        <v>59319.540000000008</v>
      </c>
      <c r="S12" s="70">
        <f t="shared" si="14"/>
        <v>84040.74</v>
      </c>
      <c r="T12" s="70">
        <f t="shared" si="14"/>
        <v>59807.16</v>
      </c>
      <c r="U12" s="70">
        <f t="shared" si="14"/>
        <v>61723.619999999995</v>
      </c>
      <c r="V12" s="70">
        <f t="shared" si="14"/>
        <v>59988.600000000006</v>
      </c>
      <c r="W12" s="70">
        <f t="shared" si="14"/>
        <v>5125.68</v>
      </c>
      <c r="X12" s="70">
        <f t="shared" si="14"/>
        <v>14707.98</v>
      </c>
      <c r="Y12" s="70">
        <f t="shared" si="14"/>
        <v>25356.239999999998</v>
      </c>
      <c r="Z12" s="70">
        <f t="shared" si="14"/>
        <v>17667.72</v>
      </c>
      <c r="AA12" s="70">
        <f t="shared" si="14"/>
        <v>14435.82</v>
      </c>
      <c r="AB12" s="70">
        <f t="shared" si="14"/>
        <v>48489.84</v>
      </c>
      <c r="AC12" s="70">
        <f t="shared" si="14"/>
        <v>38295.179999999993</v>
      </c>
      <c r="AD12" s="70">
        <f t="shared" si="14"/>
        <v>60113.340000000011</v>
      </c>
      <c r="AE12" s="70">
        <f t="shared" si="14"/>
        <v>38499.300000000003</v>
      </c>
      <c r="AF12" s="70">
        <f t="shared" si="14"/>
        <v>37637.46</v>
      </c>
      <c r="AG12" s="70">
        <f t="shared" si="14"/>
        <v>37705.5</v>
      </c>
      <c r="AH12" s="70">
        <f t="shared" si="14"/>
        <v>38215.800000000003</v>
      </c>
      <c r="AI12" s="70">
        <f t="shared" si="14"/>
        <v>37966.32</v>
      </c>
      <c r="AJ12" s="70">
        <f t="shared" si="14"/>
        <v>53660.880000000005</v>
      </c>
      <c r="AK12" s="70">
        <f t="shared" si="14"/>
        <v>60033.960000000006</v>
      </c>
      <c r="AL12" s="70">
        <f t="shared" si="14"/>
        <v>65454.48000000001</v>
      </c>
      <c r="AM12" s="70">
        <f t="shared" si="14"/>
        <v>64422.54</v>
      </c>
      <c r="AN12" s="70">
        <f t="shared" si="14"/>
        <v>59342.22</v>
      </c>
      <c r="AO12" s="70">
        <f t="shared" si="14"/>
        <v>6259.68</v>
      </c>
      <c r="AP12" s="55" t="s">
        <v>9</v>
      </c>
      <c r="AQ12" s="37"/>
      <c r="AR12" s="45">
        <f>SUM(AR13:AR19)</f>
        <v>9.58</v>
      </c>
      <c r="AS12" s="35">
        <f>AS13+AS14+AS15+AS16+AS17+AS18+AS19</f>
        <v>65331.767999999996</v>
      </c>
      <c r="AT12" s="35">
        <f t="shared" ref="AT12:BD12" si="15">AT13+AT14+AT15+AT16+AT17+AT18+AT19</f>
        <v>80380.032000000007</v>
      </c>
      <c r="AU12" s="35">
        <f t="shared" si="15"/>
        <v>63055.56</v>
      </c>
      <c r="AV12" s="35">
        <f t="shared" si="15"/>
        <v>56928.191999999995</v>
      </c>
      <c r="AW12" s="35">
        <f t="shared" si="15"/>
        <v>26797.175999999999</v>
      </c>
      <c r="AX12" s="35">
        <f t="shared" si="15"/>
        <v>64446.576000000001</v>
      </c>
      <c r="AY12" s="35">
        <f t="shared" si="15"/>
        <v>54261.119999999995</v>
      </c>
      <c r="AZ12" s="35">
        <f t="shared" si="15"/>
        <v>79540.823999999993</v>
      </c>
      <c r="BA12" s="35">
        <f t="shared" si="15"/>
        <v>49007.448000000004</v>
      </c>
      <c r="BB12" s="35">
        <f t="shared" si="15"/>
        <v>63067.056000000004</v>
      </c>
      <c r="BC12" s="35">
        <f t="shared" si="15"/>
        <v>58871.016000000003</v>
      </c>
      <c r="BD12" s="35">
        <f t="shared" si="15"/>
        <v>56859.216</v>
      </c>
      <c r="BE12" s="55" t="s">
        <v>9</v>
      </c>
      <c r="BF12" s="37"/>
      <c r="BG12" s="36">
        <f>SUM(BG13:BG19)</f>
        <v>9.4499999999999993</v>
      </c>
      <c r="BH12" s="35">
        <f t="shared" ref="BH12:BM12" si="16">BH13+BH14+BH15+BH16+BH17+BH18+BH19</f>
        <v>59705.1</v>
      </c>
      <c r="BI12" s="35">
        <f t="shared" si="16"/>
        <v>57992.759999999995</v>
      </c>
      <c r="BJ12" s="35">
        <f t="shared" si="16"/>
        <v>60793.740000000005</v>
      </c>
      <c r="BK12" s="35">
        <f t="shared" si="16"/>
        <v>59319.540000000008</v>
      </c>
      <c r="BL12" s="35">
        <f t="shared" si="16"/>
        <v>74889.36</v>
      </c>
      <c r="BM12" s="35">
        <f t="shared" si="16"/>
        <v>58911.3</v>
      </c>
      <c r="BN12" s="59" t="s">
        <v>9</v>
      </c>
      <c r="BO12" s="60"/>
      <c r="BP12" s="17">
        <f>SUM(BP13:BP18)</f>
        <v>4.4300000000000006</v>
      </c>
      <c r="BQ12" s="70">
        <f>SUM(BQ13:BQ18)</f>
        <v>36154.116000000002</v>
      </c>
      <c r="BR12" s="70">
        <f t="shared" ref="BR12:BT12" si="17">SUM(BR13:BR18)</f>
        <v>27414.612000000001</v>
      </c>
      <c r="BS12" s="70">
        <f t="shared" si="17"/>
        <v>27861.156000000003</v>
      </c>
      <c r="BT12" s="70">
        <f t="shared" si="17"/>
        <v>25601.856000000003</v>
      </c>
      <c r="BU12" s="70">
        <f t="shared" ref="BU12:BV12" si="18">SUM(BU13:BU18)</f>
        <v>24676.872000000003</v>
      </c>
      <c r="BV12" s="70">
        <f t="shared" si="18"/>
        <v>27510.300000000003</v>
      </c>
      <c r="BW12" s="70">
        <f t="shared" ref="BW12:BZ12" si="19">SUM(BW13:BW18)</f>
        <v>22385.676000000003</v>
      </c>
      <c r="BX12" s="70">
        <f t="shared" si="19"/>
        <v>18021.240000000002</v>
      </c>
      <c r="BY12" s="70">
        <f t="shared" si="19"/>
        <v>38812.116000000002</v>
      </c>
      <c r="BZ12" s="70">
        <f t="shared" si="19"/>
        <v>27478.403999999995</v>
      </c>
      <c r="CA12" s="100" t="s">
        <v>9</v>
      </c>
      <c r="CB12" s="94"/>
      <c r="CC12" s="95">
        <f>SUM(CC13:CC18)</f>
        <v>4.4300000000000006</v>
      </c>
      <c r="CD12" s="101">
        <f>SUM(CD13:CD18)</f>
        <v>24166.536</v>
      </c>
      <c r="CE12" s="39" t="s">
        <v>30</v>
      </c>
      <c r="CF12" s="37" t="s">
        <v>17</v>
      </c>
      <c r="CG12" s="37">
        <v>0.39</v>
      </c>
      <c r="CH12" s="34">
        <f>$CG$12*12*CH34</f>
        <v>1883.6999999999998</v>
      </c>
      <c r="CI12" s="34">
        <f>$CG$12*12*CI34</f>
        <v>2828.1239999999998</v>
      </c>
    </row>
    <row r="13" spans="1:87" s="15" customFormat="1" ht="28.5" customHeight="1" x14ac:dyDescent="0.2">
      <c r="A13" s="53" t="s">
        <v>30</v>
      </c>
      <c r="B13" s="54" t="s">
        <v>17</v>
      </c>
      <c r="C13" s="54">
        <v>0.39</v>
      </c>
      <c r="D13" s="14">
        <f t="shared" ref="D13:AO13" si="20">$C$13*12*D34</f>
        <v>2796.2999999999997</v>
      </c>
      <c r="E13" s="14">
        <f t="shared" si="20"/>
        <v>2094.768</v>
      </c>
      <c r="F13" s="14">
        <f t="shared" si="20"/>
        <v>2413.4760000000001</v>
      </c>
      <c r="G13" s="14">
        <f t="shared" si="20"/>
        <v>2419.0919999999996</v>
      </c>
      <c r="H13" s="14">
        <f t="shared" si="20"/>
        <v>2408.328</v>
      </c>
      <c r="I13" s="14">
        <f t="shared" si="20"/>
        <v>2418.6239999999998</v>
      </c>
      <c r="J13" s="14">
        <f t="shared" si="20"/>
        <v>2411.136</v>
      </c>
      <c r="K13" s="14">
        <f t="shared" si="20"/>
        <v>2424.2399999999998</v>
      </c>
      <c r="L13" s="14">
        <f t="shared" si="20"/>
        <v>2838.4199999999996</v>
      </c>
      <c r="M13" s="14">
        <f t="shared" si="20"/>
        <v>2496.7799999999997</v>
      </c>
      <c r="N13" s="14">
        <f t="shared" si="20"/>
        <v>2464.9560000000001</v>
      </c>
      <c r="O13" s="14">
        <f t="shared" si="20"/>
        <v>2549.1959999999999</v>
      </c>
      <c r="P13" s="14">
        <f t="shared" si="20"/>
        <v>1903.3559999999998</v>
      </c>
      <c r="Q13" s="14">
        <f t="shared" si="20"/>
        <v>1970.28</v>
      </c>
      <c r="R13" s="14">
        <f t="shared" si="20"/>
        <v>2448.1080000000002</v>
      </c>
      <c r="S13" s="14">
        <f t="shared" si="20"/>
        <v>3468.348</v>
      </c>
      <c r="T13" s="14">
        <f t="shared" si="20"/>
        <v>2468.232</v>
      </c>
      <c r="U13" s="14">
        <f t="shared" si="20"/>
        <v>2547.3239999999996</v>
      </c>
      <c r="V13" s="14">
        <f t="shared" si="20"/>
        <v>2475.7199999999998</v>
      </c>
      <c r="W13" s="14">
        <f t="shared" si="20"/>
        <v>211.536</v>
      </c>
      <c r="X13" s="14">
        <f t="shared" si="20"/>
        <v>606.99599999999987</v>
      </c>
      <c r="Y13" s="14">
        <f t="shared" si="20"/>
        <v>1046.4479999999999</v>
      </c>
      <c r="Z13" s="14">
        <f t="shared" si="20"/>
        <v>729.14400000000001</v>
      </c>
      <c r="AA13" s="14">
        <f t="shared" si="20"/>
        <v>595.7639999999999</v>
      </c>
      <c r="AB13" s="14">
        <f t="shared" si="20"/>
        <v>2001.1679999999999</v>
      </c>
      <c r="AC13" s="14">
        <f t="shared" si="20"/>
        <v>1580.4359999999999</v>
      </c>
      <c r="AD13" s="14">
        <f t="shared" si="20"/>
        <v>2480.8679999999999</v>
      </c>
      <c r="AE13" s="14">
        <f t="shared" si="20"/>
        <v>1588.86</v>
      </c>
      <c r="AF13" s="14">
        <f t="shared" si="20"/>
        <v>1553.2919999999997</v>
      </c>
      <c r="AG13" s="14">
        <f t="shared" si="20"/>
        <v>1556.1</v>
      </c>
      <c r="AH13" s="14">
        <f t="shared" si="20"/>
        <v>1577.1599999999999</v>
      </c>
      <c r="AI13" s="14">
        <f t="shared" si="20"/>
        <v>1566.864</v>
      </c>
      <c r="AJ13" s="14">
        <f t="shared" si="20"/>
        <v>2214.576</v>
      </c>
      <c r="AK13" s="14">
        <f t="shared" si="20"/>
        <v>2477.5919999999996</v>
      </c>
      <c r="AL13" s="14">
        <f t="shared" si="20"/>
        <v>2701.2959999999998</v>
      </c>
      <c r="AM13" s="14">
        <f t="shared" si="20"/>
        <v>2658.7080000000001</v>
      </c>
      <c r="AN13" s="14">
        <f t="shared" si="20"/>
        <v>2449.0439999999994</v>
      </c>
      <c r="AO13" s="14">
        <f t="shared" si="20"/>
        <v>258.33600000000001</v>
      </c>
      <c r="AP13" s="38" t="s">
        <v>30</v>
      </c>
      <c r="AQ13" s="37" t="s">
        <v>17</v>
      </c>
      <c r="AR13" s="46">
        <v>0.39</v>
      </c>
      <c r="AS13" s="34">
        <f>$AR$13*12*AS34</f>
        <v>2659.6439999999998</v>
      </c>
      <c r="AT13" s="34">
        <f t="shared" ref="AT13:BD13" si="21">$AR$13*12*AT34</f>
        <v>3272.2559999999999</v>
      </c>
      <c r="AU13" s="34">
        <f t="shared" si="21"/>
        <v>2566.98</v>
      </c>
      <c r="AV13" s="34">
        <f t="shared" si="21"/>
        <v>2317.5359999999996</v>
      </c>
      <c r="AW13" s="34">
        <f t="shared" si="21"/>
        <v>1090.9079999999999</v>
      </c>
      <c r="AX13" s="34">
        <f t="shared" si="21"/>
        <v>2623.6079999999997</v>
      </c>
      <c r="AY13" s="34">
        <f t="shared" si="21"/>
        <v>2208.96</v>
      </c>
      <c r="AZ13" s="34">
        <f t="shared" si="21"/>
        <v>3238.0919999999996</v>
      </c>
      <c r="BA13" s="34">
        <f t="shared" si="21"/>
        <v>1995.0839999999998</v>
      </c>
      <c r="BB13" s="34">
        <f t="shared" si="21"/>
        <v>2567.4479999999999</v>
      </c>
      <c r="BC13" s="34">
        <f t="shared" si="21"/>
        <v>2396.6280000000002</v>
      </c>
      <c r="BD13" s="34">
        <f t="shared" si="21"/>
        <v>2314.7280000000001</v>
      </c>
      <c r="BE13" s="38" t="s">
        <v>30</v>
      </c>
      <c r="BF13" s="37" t="s">
        <v>17</v>
      </c>
      <c r="BG13" s="37">
        <v>0.39</v>
      </c>
      <c r="BH13" s="34">
        <f>$BG$13*12*BH34</f>
        <v>2464.02</v>
      </c>
      <c r="BI13" s="34">
        <f t="shared" ref="BI13:BM13" si="22">$BG$13*12*BI34</f>
        <v>2393.3519999999999</v>
      </c>
      <c r="BJ13" s="34">
        <f t="shared" si="22"/>
        <v>2508.9479999999999</v>
      </c>
      <c r="BK13" s="34">
        <f t="shared" si="22"/>
        <v>2448.1080000000002</v>
      </c>
      <c r="BL13" s="34">
        <f t="shared" si="22"/>
        <v>3090.6719999999996</v>
      </c>
      <c r="BM13" s="34">
        <f t="shared" si="22"/>
        <v>2431.2599999999998</v>
      </c>
      <c r="BN13" s="61" t="s">
        <v>67</v>
      </c>
      <c r="BO13" s="60" t="s">
        <v>17</v>
      </c>
      <c r="BP13" s="54">
        <v>0.41</v>
      </c>
      <c r="BQ13" s="14">
        <f>$BP$13*12*BQ34</f>
        <v>3346.0920000000001</v>
      </c>
      <c r="BR13" s="14">
        <f t="shared" ref="BR13:BT13" si="23">$BP$13*12*BR34</f>
        <v>2537.2440000000001</v>
      </c>
      <c r="BS13" s="14">
        <f t="shared" si="23"/>
        <v>2578.5720000000001</v>
      </c>
      <c r="BT13" s="14">
        <f t="shared" si="23"/>
        <v>2369.4720000000002</v>
      </c>
      <c r="BU13" s="14">
        <f t="shared" ref="BU13:BV13" si="24">$BP$13*12*BU34</f>
        <v>2283.864</v>
      </c>
      <c r="BV13" s="14">
        <f t="shared" si="24"/>
        <v>2546.1</v>
      </c>
      <c r="BW13" s="14">
        <f t="shared" ref="BW13:BZ13" si="25">$BP$13*12*BW34</f>
        <v>2071.8119999999999</v>
      </c>
      <c r="BX13" s="14">
        <f t="shared" si="25"/>
        <v>1667.8799999999999</v>
      </c>
      <c r="BY13" s="14">
        <f t="shared" si="25"/>
        <v>3592.0920000000001</v>
      </c>
      <c r="BZ13" s="14">
        <f t="shared" si="25"/>
        <v>2543.1479999999997</v>
      </c>
      <c r="CA13" s="102" t="s">
        <v>67</v>
      </c>
      <c r="CB13" s="98" t="s">
        <v>17</v>
      </c>
      <c r="CC13" s="98">
        <v>0.41</v>
      </c>
      <c r="CD13" s="99">
        <f>$CC$13*12*CD34</f>
        <v>2236.6320000000001</v>
      </c>
      <c r="CE13" s="39" t="s">
        <v>31</v>
      </c>
      <c r="CF13" s="37" t="s">
        <v>8</v>
      </c>
      <c r="CG13" s="37">
        <v>0.71</v>
      </c>
      <c r="CH13" s="34">
        <f>$CG$13*12*CH34</f>
        <v>3429.2999999999997</v>
      </c>
      <c r="CI13" s="34">
        <f>$CG$13*12*CI34</f>
        <v>5148.6359999999995</v>
      </c>
    </row>
    <row r="14" spans="1:87" s="15" customFormat="1" ht="48" customHeight="1" x14ac:dyDescent="0.2">
      <c r="A14" s="53" t="s">
        <v>31</v>
      </c>
      <c r="B14" s="54" t="s">
        <v>8</v>
      </c>
      <c r="C14" s="54">
        <v>0.7</v>
      </c>
      <c r="D14" s="14">
        <f t="shared" ref="D14:AO14" si="26">$C$14*12*D34</f>
        <v>5018.9999999999991</v>
      </c>
      <c r="E14" s="14">
        <f t="shared" si="26"/>
        <v>3759.8399999999997</v>
      </c>
      <c r="F14" s="14">
        <f t="shared" si="26"/>
        <v>4331.8799999999992</v>
      </c>
      <c r="G14" s="14">
        <f t="shared" si="26"/>
        <v>4341.9599999999991</v>
      </c>
      <c r="H14" s="14">
        <f t="shared" si="26"/>
        <v>4322.6399999999994</v>
      </c>
      <c r="I14" s="14">
        <f t="shared" si="26"/>
        <v>4341.119999999999</v>
      </c>
      <c r="J14" s="14">
        <f t="shared" si="26"/>
        <v>4327.6799999999994</v>
      </c>
      <c r="K14" s="14">
        <f t="shared" si="26"/>
        <v>4351.1999999999989</v>
      </c>
      <c r="L14" s="14">
        <f t="shared" si="26"/>
        <v>5094.5999999999995</v>
      </c>
      <c r="M14" s="14">
        <f t="shared" si="26"/>
        <v>4481.3999999999996</v>
      </c>
      <c r="N14" s="14">
        <f t="shared" si="26"/>
        <v>4424.28</v>
      </c>
      <c r="O14" s="14">
        <f t="shared" si="26"/>
        <v>4575.4799999999996</v>
      </c>
      <c r="P14" s="14">
        <f t="shared" si="26"/>
        <v>3416.2799999999993</v>
      </c>
      <c r="Q14" s="14">
        <f t="shared" si="26"/>
        <v>3536.3999999999992</v>
      </c>
      <c r="R14" s="14">
        <f t="shared" si="26"/>
        <v>4394.0399999999991</v>
      </c>
      <c r="S14" s="14">
        <f t="shared" si="26"/>
        <v>6225.2399999999989</v>
      </c>
      <c r="T14" s="14">
        <f t="shared" si="26"/>
        <v>4430.1599999999989</v>
      </c>
      <c r="U14" s="14">
        <f t="shared" si="26"/>
        <v>4572.119999999999</v>
      </c>
      <c r="V14" s="14">
        <f t="shared" si="26"/>
        <v>4443.5999999999995</v>
      </c>
      <c r="W14" s="14">
        <f t="shared" si="26"/>
        <v>379.67999999999995</v>
      </c>
      <c r="X14" s="14">
        <f t="shared" si="26"/>
        <v>1089.4799999999998</v>
      </c>
      <c r="Y14" s="14">
        <f t="shared" si="26"/>
        <v>1878.2399999999996</v>
      </c>
      <c r="Z14" s="14">
        <f t="shared" si="26"/>
        <v>1308.7199999999998</v>
      </c>
      <c r="AA14" s="14">
        <f t="shared" si="26"/>
        <v>1069.3199999999997</v>
      </c>
      <c r="AB14" s="14">
        <f t="shared" si="26"/>
        <v>3591.8399999999997</v>
      </c>
      <c r="AC14" s="14">
        <f t="shared" si="26"/>
        <v>2836.6799999999994</v>
      </c>
      <c r="AD14" s="14">
        <f t="shared" si="26"/>
        <v>4452.8399999999992</v>
      </c>
      <c r="AE14" s="14">
        <f t="shared" si="26"/>
        <v>2851.7999999999997</v>
      </c>
      <c r="AF14" s="14">
        <f t="shared" si="26"/>
        <v>2787.9599999999991</v>
      </c>
      <c r="AG14" s="14">
        <f t="shared" si="26"/>
        <v>2792.9999999999995</v>
      </c>
      <c r="AH14" s="14">
        <f t="shared" si="26"/>
        <v>2830.7999999999997</v>
      </c>
      <c r="AI14" s="14">
        <f t="shared" si="26"/>
        <v>2812.3199999999997</v>
      </c>
      <c r="AJ14" s="14">
        <f t="shared" si="26"/>
        <v>3974.8799999999992</v>
      </c>
      <c r="AK14" s="14">
        <f t="shared" si="26"/>
        <v>4446.9599999999991</v>
      </c>
      <c r="AL14" s="14">
        <f t="shared" si="26"/>
        <v>4848.4799999999996</v>
      </c>
      <c r="AM14" s="14">
        <f t="shared" si="26"/>
        <v>4772.0399999999991</v>
      </c>
      <c r="AN14" s="14">
        <f t="shared" si="26"/>
        <v>4395.7199999999984</v>
      </c>
      <c r="AO14" s="14">
        <f t="shared" si="26"/>
        <v>463.67999999999995</v>
      </c>
      <c r="AP14" s="38" t="s">
        <v>31</v>
      </c>
      <c r="AQ14" s="37" t="s">
        <v>8</v>
      </c>
      <c r="AR14" s="46">
        <v>0.71</v>
      </c>
      <c r="AS14" s="34">
        <f>$AR$14*12*AS34</f>
        <v>4841.9159999999993</v>
      </c>
      <c r="AT14" s="34">
        <f t="shared" ref="AT14:BD14" si="27">$AR$14*12*AT34</f>
        <v>5957.1840000000002</v>
      </c>
      <c r="AU14" s="34">
        <f t="shared" si="27"/>
        <v>4673.2199999999993</v>
      </c>
      <c r="AV14" s="34">
        <f t="shared" si="27"/>
        <v>4219.1039999999994</v>
      </c>
      <c r="AW14" s="34">
        <f t="shared" si="27"/>
        <v>1986.0119999999999</v>
      </c>
      <c r="AX14" s="34">
        <f t="shared" si="27"/>
        <v>4776.3119999999999</v>
      </c>
      <c r="AY14" s="34">
        <f t="shared" si="27"/>
        <v>4021.4399999999996</v>
      </c>
      <c r="AZ14" s="34">
        <f t="shared" si="27"/>
        <v>5894.9879999999994</v>
      </c>
      <c r="BA14" s="34">
        <f t="shared" si="27"/>
        <v>3632.076</v>
      </c>
      <c r="BB14" s="34">
        <f t="shared" si="27"/>
        <v>4674.0720000000001</v>
      </c>
      <c r="BC14" s="34">
        <f t="shared" si="27"/>
        <v>4363.0919999999996</v>
      </c>
      <c r="BD14" s="34">
        <f t="shared" si="27"/>
        <v>4213.9920000000002</v>
      </c>
      <c r="BE14" s="38" t="s">
        <v>31</v>
      </c>
      <c r="BF14" s="37" t="s">
        <v>8</v>
      </c>
      <c r="BG14" s="37">
        <v>0.7</v>
      </c>
      <c r="BH14" s="34">
        <f>$BG$14*12*BH34</f>
        <v>4422.5999999999995</v>
      </c>
      <c r="BI14" s="34">
        <f t="shared" ref="BI14:BM14" si="28">$BG$14*12*BI34</f>
        <v>4295.7599999999993</v>
      </c>
      <c r="BJ14" s="34">
        <f t="shared" si="28"/>
        <v>4503.24</v>
      </c>
      <c r="BK14" s="34">
        <f t="shared" si="28"/>
        <v>4394.0399999999991</v>
      </c>
      <c r="BL14" s="34">
        <f t="shared" si="28"/>
        <v>5547.3599999999988</v>
      </c>
      <c r="BM14" s="34">
        <f t="shared" si="28"/>
        <v>4363.7999999999993</v>
      </c>
      <c r="BN14" s="61" t="s">
        <v>68</v>
      </c>
      <c r="BO14" s="60" t="s">
        <v>8</v>
      </c>
      <c r="BP14" s="54">
        <v>0.49</v>
      </c>
      <c r="BQ14" s="14">
        <f>$BP$14*12*BQ34</f>
        <v>3998.9880000000003</v>
      </c>
      <c r="BR14" s="14">
        <f t="shared" ref="BR14:BT14" si="29">$BP$14*12*BR34</f>
        <v>3032.3160000000003</v>
      </c>
      <c r="BS14" s="14">
        <f t="shared" si="29"/>
        <v>3081.7080000000001</v>
      </c>
      <c r="BT14" s="14">
        <f t="shared" si="29"/>
        <v>2831.808</v>
      </c>
      <c r="BU14" s="14">
        <f t="shared" ref="BU14:BV14" si="30">$BP$14*12*BU34</f>
        <v>2729.4960000000001</v>
      </c>
      <c r="BV14" s="14">
        <f t="shared" si="30"/>
        <v>3042.9</v>
      </c>
      <c r="BW14" s="14">
        <f t="shared" ref="BW14:BZ14" si="31">$BP$14*12*BW34</f>
        <v>2476.0680000000002</v>
      </c>
      <c r="BX14" s="14">
        <f t="shared" si="31"/>
        <v>1993.32</v>
      </c>
      <c r="BY14" s="14">
        <f t="shared" si="31"/>
        <v>4292.9880000000003</v>
      </c>
      <c r="BZ14" s="14">
        <f t="shared" si="31"/>
        <v>3039.3719999999998</v>
      </c>
      <c r="CA14" s="102" t="s">
        <v>68</v>
      </c>
      <c r="CB14" s="98" t="s">
        <v>8</v>
      </c>
      <c r="CC14" s="98">
        <v>0.49</v>
      </c>
      <c r="CD14" s="99">
        <f>$CC$14*12*CD34</f>
        <v>2673.0480000000002</v>
      </c>
      <c r="CE14" s="39" t="s">
        <v>32</v>
      </c>
      <c r="CF14" s="37" t="s">
        <v>18</v>
      </c>
      <c r="CG14" s="37">
        <v>0.43</v>
      </c>
      <c r="CH14" s="34">
        <f>$CG$14*12*CH34</f>
        <v>2076.9</v>
      </c>
      <c r="CI14" s="34">
        <f>$CG$14*12*CI34</f>
        <v>3118.1879999999996</v>
      </c>
    </row>
    <row r="15" spans="1:87" s="15" customFormat="1" ht="35.25" customHeight="1" x14ac:dyDescent="0.2">
      <c r="A15" s="53" t="s">
        <v>32</v>
      </c>
      <c r="B15" s="54" t="s">
        <v>18</v>
      </c>
      <c r="C15" s="54">
        <v>0.38</v>
      </c>
      <c r="D15" s="14">
        <f t="shared" ref="D15:AO15" si="32">$C$15*12*D34</f>
        <v>2724.6000000000004</v>
      </c>
      <c r="E15" s="14">
        <f t="shared" si="32"/>
        <v>2041.0560000000003</v>
      </c>
      <c r="F15" s="14">
        <f t="shared" si="32"/>
        <v>2351.5920000000006</v>
      </c>
      <c r="G15" s="14">
        <f t="shared" si="32"/>
        <v>2357.0640000000003</v>
      </c>
      <c r="H15" s="14">
        <f t="shared" si="32"/>
        <v>2346.5760000000005</v>
      </c>
      <c r="I15" s="14">
        <f t="shared" si="32"/>
        <v>2356.6080000000002</v>
      </c>
      <c r="J15" s="14">
        <f t="shared" si="32"/>
        <v>2349.3120000000004</v>
      </c>
      <c r="K15" s="14">
        <f t="shared" si="32"/>
        <v>2362.0800000000004</v>
      </c>
      <c r="L15" s="14">
        <f t="shared" si="32"/>
        <v>2765.6400000000003</v>
      </c>
      <c r="M15" s="14">
        <f t="shared" si="32"/>
        <v>2432.7600000000002</v>
      </c>
      <c r="N15" s="14">
        <f t="shared" si="32"/>
        <v>2401.7520000000004</v>
      </c>
      <c r="O15" s="14">
        <f t="shared" si="32"/>
        <v>2483.8320000000003</v>
      </c>
      <c r="P15" s="14">
        <f t="shared" si="32"/>
        <v>1854.5520000000001</v>
      </c>
      <c r="Q15" s="14">
        <f t="shared" si="32"/>
        <v>1919.7600000000002</v>
      </c>
      <c r="R15" s="14">
        <f t="shared" si="32"/>
        <v>2385.3360000000002</v>
      </c>
      <c r="S15" s="14">
        <f t="shared" si="32"/>
        <v>3379.4160000000006</v>
      </c>
      <c r="T15" s="14">
        <f t="shared" si="32"/>
        <v>2404.944</v>
      </c>
      <c r="U15" s="14">
        <f t="shared" si="32"/>
        <v>2482.0080000000003</v>
      </c>
      <c r="V15" s="14">
        <f t="shared" si="32"/>
        <v>2412.2400000000002</v>
      </c>
      <c r="W15" s="14">
        <f t="shared" si="32"/>
        <v>206.11200000000002</v>
      </c>
      <c r="X15" s="14">
        <f t="shared" si="32"/>
        <v>591.43200000000002</v>
      </c>
      <c r="Y15" s="14">
        <f t="shared" si="32"/>
        <v>1019.6160000000001</v>
      </c>
      <c r="Z15" s="14">
        <f t="shared" si="32"/>
        <v>710.44800000000009</v>
      </c>
      <c r="AA15" s="14">
        <f t="shared" si="32"/>
        <v>580.48800000000006</v>
      </c>
      <c r="AB15" s="14">
        <f t="shared" si="32"/>
        <v>1949.8560000000002</v>
      </c>
      <c r="AC15" s="14">
        <f t="shared" si="32"/>
        <v>1539.912</v>
      </c>
      <c r="AD15" s="14">
        <f t="shared" si="32"/>
        <v>2417.2560000000003</v>
      </c>
      <c r="AE15" s="14">
        <f t="shared" si="32"/>
        <v>1548.1200000000001</v>
      </c>
      <c r="AF15" s="14">
        <f t="shared" si="32"/>
        <v>1513.4640000000002</v>
      </c>
      <c r="AG15" s="14">
        <f t="shared" si="32"/>
        <v>1516.2000000000003</v>
      </c>
      <c r="AH15" s="14">
        <f t="shared" si="32"/>
        <v>1536.7200000000003</v>
      </c>
      <c r="AI15" s="14">
        <f t="shared" si="32"/>
        <v>1526.6880000000003</v>
      </c>
      <c r="AJ15" s="14">
        <f t="shared" si="32"/>
        <v>2157.7920000000004</v>
      </c>
      <c r="AK15" s="14">
        <f t="shared" si="32"/>
        <v>2414.0640000000003</v>
      </c>
      <c r="AL15" s="14">
        <f t="shared" si="32"/>
        <v>2632.0320000000006</v>
      </c>
      <c r="AM15" s="14">
        <f t="shared" si="32"/>
        <v>2590.5360000000005</v>
      </c>
      <c r="AN15" s="14">
        <f t="shared" si="32"/>
        <v>2386.248</v>
      </c>
      <c r="AO15" s="14">
        <f t="shared" si="32"/>
        <v>251.71200000000005</v>
      </c>
      <c r="AP15" s="38" t="s">
        <v>32</v>
      </c>
      <c r="AQ15" s="37" t="s">
        <v>18</v>
      </c>
      <c r="AR15" s="46">
        <v>0.43</v>
      </c>
      <c r="AS15" s="34">
        <f>$AR$15*12*AS34</f>
        <v>2932.4279999999999</v>
      </c>
      <c r="AT15" s="34">
        <f t="shared" ref="AT15:BD15" si="33">$AR$15*12*AT34</f>
        <v>3607.8720000000003</v>
      </c>
      <c r="AU15" s="34">
        <f t="shared" si="33"/>
        <v>2830.26</v>
      </c>
      <c r="AV15" s="34">
        <f t="shared" si="33"/>
        <v>2555.232</v>
      </c>
      <c r="AW15" s="34">
        <f t="shared" si="33"/>
        <v>1202.796</v>
      </c>
      <c r="AX15" s="34">
        <f t="shared" si="33"/>
        <v>2892.6960000000004</v>
      </c>
      <c r="AY15" s="34">
        <f t="shared" si="33"/>
        <v>2435.52</v>
      </c>
      <c r="AZ15" s="34">
        <f t="shared" si="33"/>
        <v>3570.2040000000002</v>
      </c>
      <c r="BA15" s="34">
        <f t="shared" si="33"/>
        <v>2199.7080000000001</v>
      </c>
      <c r="BB15" s="34">
        <f t="shared" si="33"/>
        <v>2830.7760000000003</v>
      </c>
      <c r="BC15" s="34">
        <f t="shared" si="33"/>
        <v>2642.4360000000001</v>
      </c>
      <c r="BD15" s="34">
        <f t="shared" si="33"/>
        <v>2552.136</v>
      </c>
      <c r="BE15" s="38" t="s">
        <v>32</v>
      </c>
      <c r="BF15" s="37" t="s">
        <v>18</v>
      </c>
      <c r="BG15" s="37">
        <v>0.38</v>
      </c>
      <c r="BH15" s="34">
        <f>$BG$15*12*BH34</f>
        <v>2400.84</v>
      </c>
      <c r="BI15" s="34">
        <f t="shared" ref="BI15:BM15" si="34">$BG$15*12*BI34</f>
        <v>2331.9839999999999</v>
      </c>
      <c r="BJ15" s="34">
        <f t="shared" si="34"/>
        <v>2444.6160000000004</v>
      </c>
      <c r="BK15" s="34">
        <f t="shared" si="34"/>
        <v>2385.3360000000002</v>
      </c>
      <c r="BL15" s="34">
        <f t="shared" si="34"/>
        <v>3011.4240000000004</v>
      </c>
      <c r="BM15" s="34">
        <f t="shared" si="34"/>
        <v>2368.92</v>
      </c>
      <c r="BN15" s="61" t="s">
        <v>69</v>
      </c>
      <c r="BO15" s="60" t="s">
        <v>18</v>
      </c>
      <c r="BP15" s="54">
        <v>0.37</v>
      </c>
      <c r="BQ15" s="14">
        <f>$BP$15*12*BQ34</f>
        <v>3019.6439999999998</v>
      </c>
      <c r="BR15" s="14">
        <f t="shared" ref="BR15:BT15" si="35">$BP$15*12*BR34</f>
        <v>2289.7080000000001</v>
      </c>
      <c r="BS15" s="14">
        <f t="shared" si="35"/>
        <v>2327.0039999999999</v>
      </c>
      <c r="BT15" s="14">
        <f t="shared" si="35"/>
        <v>2138.3040000000001</v>
      </c>
      <c r="BU15" s="14">
        <f t="shared" ref="BU15:BV15" si="36">$BP$15*12*BU34</f>
        <v>2061.0479999999998</v>
      </c>
      <c r="BV15" s="14">
        <f t="shared" si="36"/>
        <v>2297.6999999999998</v>
      </c>
      <c r="BW15" s="14">
        <f t="shared" ref="BW15:BZ15" si="37">$BP$15*12*BW34</f>
        <v>1869.684</v>
      </c>
      <c r="BX15" s="14">
        <f t="shared" si="37"/>
        <v>1505.1599999999999</v>
      </c>
      <c r="BY15" s="14">
        <f t="shared" si="37"/>
        <v>3241.6439999999998</v>
      </c>
      <c r="BZ15" s="14">
        <f t="shared" si="37"/>
        <v>2295.0359999999996</v>
      </c>
      <c r="CA15" s="102" t="s">
        <v>69</v>
      </c>
      <c r="CB15" s="98" t="s">
        <v>18</v>
      </c>
      <c r="CC15" s="98">
        <v>0.37</v>
      </c>
      <c r="CD15" s="99">
        <f>$CC$15*12*CD34</f>
        <v>2018.424</v>
      </c>
      <c r="CE15" s="39" t="s">
        <v>33</v>
      </c>
      <c r="CF15" s="40" t="s">
        <v>7</v>
      </c>
      <c r="CG15" s="37">
        <v>0.56999999999999995</v>
      </c>
      <c r="CH15" s="34">
        <f>$CG$15*12*CH34</f>
        <v>2753.1</v>
      </c>
      <c r="CI15" s="34">
        <f>$CG$15*12*CI34</f>
        <v>4133.4119999999994</v>
      </c>
    </row>
    <row r="16" spans="1:87" s="15" customFormat="1" ht="57.75" customHeight="1" x14ac:dyDescent="0.2">
      <c r="A16" s="62" t="s">
        <v>33</v>
      </c>
      <c r="B16" s="60" t="s">
        <v>7</v>
      </c>
      <c r="C16" s="54">
        <v>0.54</v>
      </c>
      <c r="D16" s="14">
        <f t="shared" ref="D16:AO16" si="38">$C$16*12*D34</f>
        <v>3871.8</v>
      </c>
      <c r="E16" s="14">
        <f t="shared" si="38"/>
        <v>2900.4480000000003</v>
      </c>
      <c r="F16" s="14">
        <f t="shared" si="38"/>
        <v>3341.7360000000003</v>
      </c>
      <c r="G16" s="14">
        <f t="shared" si="38"/>
        <v>3349.5120000000002</v>
      </c>
      <c r="H16" s="14">
        <f t="shared" si="38"/>
        <v>3334.6080000000002</v>
      </c>
      <c r="I16" s="14">
        <f t="shared" si="38"/>
        <v>3348.864</v>
      </c>
      <c r="J16" s="14">
        <f t="shared" si="38"/>
        <v>3338.4960000000005</v>
      </c>
      <c r="K16" s="14">
        <f t="shared" si="38"/>
        <v>3356.6400000000003</v>
      </c>
      <c r="L16" s="14">
        <f t="shared" si="38"/>
        <v>3930.1200000000003</v>
      </c>
      <c r="M16" s="14">
        <f t="shared" si="38"/>
        <v>3457.0800000000004</v>
      </c>
      <c r="N16" s="14">
        <f t="shared" si="38"/>
        <v>3413.0160000000005</v>
      </c>
      <c r="O16" s="14">
        <f t="shared" si="38"/>
        <v>3529.6560000000004</v>
      </c>
      <c r="P16" s="14">
        <f t="shared" si="38"/>
        <v>2635.4160000000002</v>
      </c>
      <c r="Q16" s="14">
        <f t="shared" si="38"/>
        <v>2728.0800000000004</v>
      </c>
      <c r="R16" s="14">
        <f t="shared" si="38"/>
        <v>3389.6880000000006</v>
      </c>
      <c r="S16" s="14">
        <f t="shared" si="38"/>
        <v>4802.3280000000004</v>
      </c>
      <c r="T16" s="14">
        <f t="shared" si="38"/>
        <v>3417.5520000000001</v>
      </c>
      <c r="U16" s="14">
        <f t="shared" si="38"/>
        <v>3527.0639999999999</v>
      </c>
      <c r="V16" s="14">
        <f t="shared" si="38"/>
        <v>3427.92</v>
      </c>
      <c r="W16" s="14">
        <f t="shared" si="38"/>
        <v>292.89600000000002</v>
      </c>
      <c r="X16" s="14">
        <f t="shared" si="38"/>
        <v>840.45600000000002</v>
      </c>
      <c r="Y16" s="14">
        <f t="shared" si="38"/>
        <v>1448.9280000000001</v>
      </c>
      <c r="Z16" s="14">
        <f t="shared" si="38"/>
        <v>1009.5840000000002</v>
      </c>
      <c r="AA16" s="14">
        <f t="shared" si="38"/>
        <v>824.904</v>
      </c>
      <c r="AB16" s="14">
        <f t="shared" si="38"/>
        <v>2770.8480000000004</v>
      </c>
      <c r="AC16" s="14">
        <f t="shared" si="38"/>
        <v>2188.2960000000003</v>
      </c>
      <c r="AD16" s="14">
        <f t="shared" si="38"/>
        <v>3435.0480000000002</v>
      </c>
      <c r="AE16" s="14">
        <f t="shared" si="38"/>
        <v>2199.96</v>
      </c>
      <c r="AF16" s="14">
        <f t="shared" si="38"/>
        <v>2150.712</v>
      </c>
      <c r="AG16" s="14">
        <f t="shared" si="38"/>
        <v>2154.6000000000004</v>
      </c>
      <c r="AH16" s="14">
        <f t="shared" si="38"/>
        <v>2183.7600000000002</v>
      </c>
      <c r="AI16" s="14">
        <f t="shared" si="38"/>
        <v>2169.5040000000004</v>
      </c>
      <c r="AJ16" s="14">
        <f t="shared" si="38"/>
        <v>3066.3360000000002</v>
      </c>
      <c r="AK16" s="14">
        <f t="shared" si="38"/>
        <v>3430.5120000000002</v>
      </c>
      <c r="AL16" s="14">
        <f t="shared" si="38"/>
        <v>3740.2560000000008</v>
      </c>
      <c r="AM16" s="14">
        <f t="shared" si="38"/>
        <v>3681.2880000000005</v>
      </c>
      <c r="AN16" s="14">
        <f t="shared" si="38"/>
        <v>3390.9839999999999</v>
      </c>
      <c r="AO16" s="14">
        <f t="shared" si="38"/>
        <v>357.69600000000003</v>
      </c>
      <c r="AP16" s="39" t="s">
        <v>33</v>
      </c>
      <c r="AQ16" s="40" t="s">
        <v>7</v>
      </c>
      <c r="AR16" s="46">
        <v>0.56999999999999995</v>
      </c>
      <c r="AS16" s="34">
        <f>$AR$16*12*AS34</f>
        <v>3887.1719999999996</v>
      </c>
      <c r="AT16" s="34">
        <f t="shared" ref="AT16:BD16" si="39">$AR$16*12*AT34</f>
        <v>4782.5280000000002</v>
      </c>
      <c r="AU16" s="34">
        <f t="shared" si="39"/>
        <v>3751.74</v>
      </c>
      <c r="AV16" s="34">
        <f t="shared" si="39"/>
        <v>3387.1679999999997</v>
      </c>
      <c r="AW16" s="34">
        <f t="shared" si="39"/>
        <v>1594.404</v>
      </c>
      <c r="AX16" s="34">
        <f t="shared" si="39"/>
        <v>3834.5039999999999</v>
      </c>
      <c r="AY16" s="34">
        <f t="shared" si="39"/>
        <v>3228.48</v>
      </c>
      <c r="AZ16" s="34">
        <f t="shared" si="39"/>
        <v>4732.5959999999995</v>
      </c>
      <c r="BA16" s="34">
        <f t="shared" si="39"/>
        <v>2915.8919999999998</v>
      </c>
      <c r="BB16" s="34">
        <f t="shared" si="39"/>
        <v>3752.424</v>
      </c>
      <c r="BC16" s="34">
        <f t="shared" si="39"/>
        <v>3502.7640000000001</v>
      </c>
      <c r="BD16" s="34">
        <f t="shared" si="39"/>
        <v>3383.0640000000003</v>
      </c>
      <c r="BE16" s="39" t="s">
        <v>33</v>
      </c>
      <c r="BF16" s="40" t="s">
        <v>7</v>
      </c>
      <c r="BG16" s="37">
        <v>0.54</v>
      </c>
      <c r="BH16" s="34">
        <f>$BG$16*12*BH34</f>
        <v>3411.7200000000003</v>
      </c>
      <c r="BI16" s="34">
        <f t="shared" ref="BI16:BM16" si="40">$BG$16*12*BI34</f>
        <v>3313.8719999999998</v>
      </c>
      <c r="BJ16" s="34">
        <f t="shared" si="40"/>
        <v>3473.9280000000003</v>
      </c>
      <c r="BK16" s="34">
        <f t="shared" si="40"/>
        <v>3389.6880000000006</v>
      </c>
      <c r="BL16" s="34">
        <f t="shared" si="40"/>
        <v>4279.3919999999998</v>
      </c>
      <c r="BM16" s="34">
        <f t="shared" si="40"/>
        <v>3366.36</v>
      </c>
      <c r="BN16" s="62" t="s">
        <v>70</v>
      </c>
      <c r="BO16" s="60" t="s">
        <v>7</v>
      </c>
      <c r="BP16" s="54">
        <v>0.6</v>
      </c>
      <c r="BQ16" s="14">
        <f>$BP$16*12*BQ34</f>
        <v>4896.7199999999993</v>
      </c>
      <c r="BR16" s="14">
        <f t="shared" ref="BR16:BT16" si="41">$BP$16*12*BR34</f>
        <v>3713.04</v>
      </c>
      <c r="BS16" s="14">
        <f t="shared" si="41"/>
        <v>3773.52</v>
      </c>
      <c r="BT16" s="14">
        <f t="shared" si="41"/>
        <v>3467.52</v>
      </c>
      <c r="BU16" s="14">
        <f t="shared" ref="BU16:BV16" si="42">$BP$16*12*BU34</f>
        <v>3342.24</v>
      </c>
      <c r="BV16" s="14">
        <f t="shared" si="42"/>
        <v>3725.9999999999995</v>
      </c>
      <c r="BW16" s="14">
        <f t="shared" ref="BW16:BZ16" si="43">$BP$16*12*BW34</f>
        <v>3031.92</v>
      </c>
      <c r="BX16" s="14">
        <f t="shared" si="43"/>
        <v>2440.7999999999997</v>
      </c>
      <c r="BY16" s="14">
        <f t="shared" si="43"/>
        <v>5256.7199999999993</v>
      </c>
      <c r="BZ16" s="14">
        <f t="shared" si="43"/>
        <v>3721.6799999999994</v>
      </c>
      <c r="CA16" s="103" t="s">
        <v>70</v>
      </c>
      <c r="CB16" s="104" t="s">
        <v>7</v>
      </c>
      <c r="CC16" s="98">
        <v>0.6</v>
      </c>
      <c r="CD16" s="99">
        <f>$CC$16*12*CD34</f>
        <v>3273.12</v>
      </c>
      <c r="CE16" s="39" t="s">
        <v>34</v>
      </c>
      <c r="CF16" s="37" t="s">
        <v>35</v>
      </c>
      <c r="CG16" s="37">
        <v>0.1</v>
      </c>
      <c r="CH16" s="34">
        <f>$CG$16*12*CH34</f>
        <v>483.00000000000006</v>
      </c>
      <c r="CI16" s="34">
        <f>$CG$16*12*CI34</f>
        <v>725.16000000000008</v>
      </c>
    </row>
    <row r="17" spans="1:91" s="15" customFormat="1" ht="38.25" customHeight="1" x14ac:dyDescent="0.2">
      <c r="A17" s="61" t="s">
        <v>34</v>
      </c>
      <c r="B17" s="54" t="s">
        <v>35</v>
      </c>
      <c r="C17" s="54">
        <v>0.06</v>
      </c>
      <c r="D17" s="14">
        <f t="shared" ref="D17:AO17" si="44">$C$17*12*D34</f>
        <v>430.2</v>
      </c>
      <c r="E17" s="14">
        <f t="shared" si="44"/>
        <v>322.27199999999999</v>
      </c>
      <c r="F17" s="14">
        <f t="shared" si="44"/>
        <v>371.30400000000003</v>
      </c>
      <c r="G17" s="14">
        <f t="shared" si="44"/>
        <v>372.16799999999995</v>
      </c>
      <c r="H17" s="14">
        <f t="shared" si="44"/>
        <v>370.512</v>
      </c>
      <c r="I17" s="14">
        <f t="shared" si="44"/>
        <v>372.09599999999995</v>
      </c>
      <c r="J17" s="14">
        <f t="shared" si="44"/>
        <v>370.94400000000002</v>
      </c>
      <c r="K17" s="14">
        <f t="shared" si="44"/>
        <v>372.96</v>
      </c>
      <c r="L17" s="14">
        <f t="shared" si="44"/>
        <v>436.68</v>
      </c>
      <c r="M17" s="14">
        <f t="shared" si="44"/>
        <v>384.12</v>
      </c>
      <c r="N17" s="14">
        <f t="shared" si="44"/>
        <v>379.22400000000005</v>
      </c>
      <c r="O17" s="14">
        <f t="shared" si="44"/>
        <v>392.18400000000003</v>
      </c>
      <c r="P17" s="14">
        <f t="shared" si="44"/>
        <v>292.82399999999996</v>
      </c>
      <c r="Q17" s="14">
        <f t="shared" si="44"/>
        <v>303.12</v>
      </c>
      <c r="R17" s="14">
        <f t="shared" si="44"/>
        <v>376.63200000000001</v>
      </c>
      <c r="S17" s="14">
        <f t="shared" si="44"/>
        <v>533.59199999999998</v>
      </c>
      <c r="T17" s="14">
        <f t="shared" si="44"/>
        <v>379.72799999999995</v>
      </c>
      <c r="U17" s="14">
        <f t="shared" si="44"/>
        <v>391.89599999999996</v>
      </c>
      <c r="V17" s="14">
        <f t="shared" si="44"/>
        <v>380.88</v>
      </c>
      <c r="W17" s="14">
        <f t="shared" si="44"/>
        <v>32.544000000000004</v>
      </c>
      <c r="X17" s="14">
        <f t="shared" si="44"/>
        <v>93.383999999999986</v>
      </c>
      <c r="Y17" s="14">
        <f t="shared" si="44"/>
        <v>160.99199999999999</v>
      </c>
      <c r="Z17" s="14">
        <f t="shared" si="44"/>
        <v>112.176</v>
      </c>
      <c r="AA17" s="14">
        <f t="shared" si="44"/>
        <v>91.655999999999992</v>
      </c>
      <c r="AB17" s="14">
        <f t="shared" si="44"/>
        <v>307.87200000000001</v>
      </c>
      <c r="AC17" s="14">
        <f t="shared" si="44"/>
        <v>243.14399999999998</v>
      </c>
      <c r="AD17" s="14">
        <f t="shared" si="44"/>
        <v>381.67200000000003</v>
      </c>
      <c r="AE17" s="14">
        <f t="shared" si="44"/>
        <v>244.44</v>
      </c>
      <c r="AF17" s="14">
        <f t="shared" si="44"/>
        <v>238.96799999999996</v>
      </c>
      <c r="AG17" s="14">
        <f t="shared" si="44"/>
        <v>239.39999999999998</v>
      </c>
      <c r="AH17" s="14">
        <f t="shared" si="44"/>
        <v>242.64</v>
      </c>
      <c r="AI17" s="14">
        <f t="shared" si="44"/>
        <v>241.05600000000001</v>
      </c>
      <c r="AJ17" s="14">
        <f t="shared" si="44"/>
        <v>340.70399999999995</v>
      </c>
      <c r="AK17" s="14">
        <f t="shared" si="44"/>
        <v>381.16799999999995</v>
      </c>
      <c r="AL17" s="14">
        <f t="shared" si="44"/>
        <v>415.584</v>
      </c>
      <c r="AM17" s="14">
        <f t="shared" si="44"/>
        <v>409.03199999999998</v>
      </c>
      <c r="AN17" s="14">
        <f t="shared" si="44"/>
        <v>376.77599999999995</v>
      </c>
      <c r="AO17" s="14">
        <f t="shared" si="44"/>
        <v>39.744</v>
      </c>
      <c r="AP17" s="39" t="s">
        <v>34</v>
      </c>
      <c r="AQ17" s="37" t="s">
        <v>35</v>
      </c>
      <c r="AR17" s="46">
        <v>0.1</v>
      </c>
      <c r="AS17" s="34">
        <f>$AR$17*12*AS34</f>
        <v>681.96</v>
      </c>
      <c r="AT17" s="34">
        <f t="shared" ref="AT17:BD17" si="45">$AR$17*12*AT34</f>
        <v>839.04000000000019</v>
      </c>
      <c r="AU17" s="34">
        <f t="shared" si="45"/>
        <v>658.2</v>
      </c>
      <c r="AV17" s="34">
        <f t="shared" si="45"/>
        <v>594.24000000000012</v>
      </c>
      <c r="AW17" s="34">
        <f t="shared" si="45"/>
        <v>279.72000000000003</v>
      </c>
      <c r="AX17" s="34">
        <f t="shared" si="45"/>
        <v>672.72000000000014</v>
      </c>
      <c r="AY17" s="34">
        <f t="shared" si="45"/>
        <v>566.40000000000009</v>
      </c>
      <c r="AZ17" s="34">
        <f t="shared" si="45"/>
        <v>830.28000000000009</v>
      </c>
      <c r="BA17" s="34">
        <f t="shared" si="45"/>
        <v>511.56000000000012</v>
      </c>
      <c r="BB17" s="34">
        <f t="shared" si="45"/>
        <v>658.32000000000016</v>
      </c>
      <c r="BC17" s="34">
        <f t="shared" si="45"/>
        <v>614.5200000000001</v>
      </c>
      <c r="BD17" s="34">
        <f t="shared" si="45"/>
        <v>593.5200000000001</v>
      </c>
      <c r="BE17" s="39" t="s">
        <v>34</v>
      </c>
      <c r="BF17" s="37" t="s">
        <v>35</v>
      </c>
      <c r="BG17" s="37">
        <v>0.06</v>
      </c>
      <c r="BH17" s="34">
        <f>$BG$17*12*BH34</f>
        <v>379.08</v>
      </c>
      <c r="BI17" s="34">
        <f t="shared" ref="BI17:BM17" si="46">$BG$17*12*BI34</f>
        <v>368.20799999999997</v>
      </c>
      <c r="BJ17" s="34">
        <f t="shared" si="46"/>
        <v>385.99200000000002</v>
      </c>
      <c r="BK17" s="34">
        <f t="shared" si="46"/>
        <v>376.63200000000001</v>
      </c>
      <c r="BL17" s="34">
        <f t="shared" si="46"/>
        <v>475.48799999999994</v>
      </c>
      <c r="BM17" s="34">
        <f t="shared" si="46"/>
        <v>374.03999999999996</v>
      </c>
      <c r="BN17" s="61" t="s">
        <v>71</v>
      </c>
      <c r="BO17" s="60" t="s">
        <v>66</v>
      </c>
      <c r="BP17" s="54">
        <v>7.0000000000000007E-2</v>
      </c>
      <c r="BQ17" s="14">
        <f>$BP$17*12*BQ34</f>
        <v>571.28400000000011</v>
      </c>
      <c r="BR17" s="14">
        <f t="shared" ref="BR17:BT17" si="47">$BP$17*12*BR34</f>
        <v>433.1880000000001</v>
      </c>
      <c r="BS17" s="14">
        <f t="shared" si="47"/>
        <v>440.24400000000009</v>
      </c>
      <c r="BT17" s="14">
        <f t="shared" si="47"/>
        <v>404.54400000000004</v>
      </c>
      <c r="BU17" s="14">
        <f t="shared" ref="BU17:BV17" si="48">$BP$17*12*BU34</f>
        <v>389.92800000000005</v>
      </c>
      <c r="BV17" s="14">
        <f t="shared" si="48"/>
        <v>434.70000000000005</v>
      </c>
      <c r="BW17" s="14">
        <f t="shared" ref="BW17:BZ17" si="49">$BP$17*12*BW34</f>
        <v>353.72400000000005</v>
      </c>
      <c r="BX17" s="14">
        <f t="shared" si="49"/>
        <v>284.76000000000005</v>
      </c>
      <c r="BY17" s="14">
        <f t="shared" si="49"/>
        <v>613.28400000000011</v>
      </c>
      <c r="BZ17" s="14">
        <f t="shared" si="49"/>
        <v>434.19600000000003</v>
      </c>
      <c r="CA17" s="97" t="s">
        <v>71</v>
      </c>
      <c r="CB17" s="98" t="s">
        <v>66</v>
      </c>
      <c r="CC17" s="98">
        <v>7.0000000000000007E-2</v>
      </c>
      <c r="CD17" s="99">
        <f>$CC$17*12*CD34</f>
        <v>381.86400000000003</v>
      </c>
      <c r="CE17" s="39" t="s">
        <v>36</v>
      </c>
      <c r="CF17" s="40" t="s">
        <v>37</v>
      </c>
      <c r="CG17" s="37">
        <v>3.34</v>
      </c>
      <c r="CH17" s="34">
        <f>$CG$17*12*CH34</f>
        <v>16132.199999999999</v>
      </c>
      <c r="CI17" s="34">
        <f>$CG$17*12*CI34</f>
        <v>24220.343999999997</v>
      </c>
    </row>
    <row r="18" spans="1:91" s="15" customFormat="1" ht="41.25" customHeight="1" x14ac:dyDescent="0.2">
      <c r="A18" s="53" t="s">
        <v>36</v>
      </c>
      <c r="B18" s="60" t="s">
        <v>37</v>
      </c>
      <c r="C18" s="54">
        <v>3.34</v>
      </c>
      <c r="D18" s="14">
        <f t="shared" ref="D18:AO18" si="50">$C$18*12*D34</f>
        <v>23947.8</v>
      </c>
      <c r="E18" s="14">
        <f t="shared" si="50"/>
        <v>17939.808000000001</v>
      </c>
      <c r="F18" s="14">
        <f t="shared" si="50"/>
        <v>20669.256000000001</v>
      </c>
      <c r="G18" s="14">
        <f t="shared" si="50"/>
        <v>20717.351999999999</v>
      </c>
      <c r="H18" s="14">
        <f t="shared" si="50"/>
        <v>20625.168000000001</v>
      </c>
      <c r="I18" s="14">
        <f t="shared" si="50"/>
        <v>20713.343999999997</v>
      </c>
      <c r="J18" s="14">
        <f t="shared" si="50"/>
        <v>20649.216</v>
      </c>
      <c r="K18" s="14">
        <f t="shared" si="50"/>
        <v>20761.439999999999</v>
      </c>
      <c r="L18" s="14">
        <f t="shared" si="50"/>
        <v>24308.52</v>
      </c>
      <c r="M18" s="14">
        <f t="shared" si="50"/>
        <v>21382.68</v>
      </c>
      <c r="N18" s="14">
        <f t="shared" si="50"/>
        <v>21110.136000000002</v>
      </c>
      <c r="O18" s="14">
        <f t="shared" si="50"/>
        <v>21831.576000000001</v>
      </c>
      <c r="P18" s="14">
        <f t="shared" si="50"/>
        <v>16300.535999999998</v>
      </c>
      <c r="Q18" s="14">
        <f t="shared" si="50"/>
        <v>16873.68</v>
      </c>
      <c r="R18" s="14">
        <f t="shared" si="50"/>
        <v>20965.848000000002</v>
      </c>
      <c r="S18" s="14">
        <f t="shared" si="50"/>
        <v>29703.288</v>
      </c>
      <c r="T18" s="14">
        <f t="shared" si="50"/>
        <v>21138.191999999999</v>
      </c>
      <c r="U18" s="14">
        <f t="shared" si="50"/>
        <v>21815.543999999998</v>
      </c>
      <c r="V18" s="14">
        <f t="shared" si="50"/>
        <v>21202.32</v>
      </c>
      <c r="W18" s="14">
        <f t="shared" si="50"/>
        <v>1811.616</v>
      </c>
      <c r="X18" s="14">
        <f t="shared" si="50"/>
        <v>5198.3759999999993</v>
      </c>
      <c r="Y18" s="14">
        <f t="shared" si="50"/>
        <v>8961.887999999999</v>
      </c>
      <c r="Z18" s="14">
        <f t="shared" si="50"/>
        <v>6244.4639999999999</v>
      </c>
      <c r="AA18" s="14">
        <f t="shared" si="50"/>
        <v>5102.1839999999993</v>
      </c>
      <c r="AB18" s="14">
        <f t="shared" si="50"/>
        <v>17138.207999999999</v>
      </c>
      <c r="AC18" s="14">
        <f t="shared" si="50"/>
        <v>13535.016</v>
      </c>
      <c r="AD18" s="14">
        <f t="shared" si="50"/>
        <v>21246.407999999999</v>
      </c>
      <c r="AE18" s="14">
        <f t="shared" si="50"/>
        <v>13607.16</v>
      </c>
      <c r="AF18" s="14">
        <f t="shared" si="50"/>
        <v>13302.551999999998</v>
      </c>
      <c r="AG18" s="14">
        <f t="shared" si="50"/>
        <v>13326.599999999999</v>
      </c>
      <c r="AH18" s="14">
        <f t="shared" si="50"/>
        <v>13506.96</v>
      </c>
      <c r="AI18" s="14">
        <f t="shared" si="50"/>
        <v>13418.784</v>
      </c>
      <c r="AJ18" s="14">
        <f t="shared" si="50"/>
        <v>18965.856</v>
      </c>
      <c r="AK18" s="14">
        <f t="shared" si="50"/>
        <v>21218.351999999999</v>
      </c>
      <c r="AL18" s="14">
        <f t="shared" si="50"/>
        <v>23134.175999999999</v>
      </c>
      <c r="AM18" s="14">
        <f t="shared" si="50"/>
        <v>22769.448</v>
      </c>
      <c r="AN18" s="14">
        <f t="shared" si="50"/>
        <v>20973.863999999998</v>
      </c>
      <c r="AO18" s="14">
        <f t="shared" si="50"/>
        <v>2212.4160000000002</v>
      </c>
      <c r="AP18" s="38" t="s">
        <v>36</v>
      </c>
      <c r="AQ18" s="40" t="s">
        <v>37</v>
      </c>
      <c r="AR18" s="46">
        <v>3.34</v>
      </c>
      <c r="AS18" s="34">
        <f>$AR$18*12*AS34</f>
        <v>22777.463999999996</v>
      </c>
      <c r="AT18" s="34">
        <f t="shared" ref="AT18:BD18" si="51">$AR$18*12*AT34</f>
        <v>28023.936000000002</v>
      </c>
      <c r="AU18" s="34">
        <f t="shared" si="51"/>
        <v>21983.879999999997</v>
      </c>
      <c r="AV18" s="34">
        <f t="shared" si="51"/>
        <v>19847.615999999998</v>
      </c>
      <c r="AW18" s="34">
        <f t="shared" si="51"/>
        <v>9342.6479999999992</v>
      </c>
      <c r="AX18" s="34">
        <f t="shared" si="51"/>
        <v>22468.847999999998</v>
      </c>
      <c r="AY18" s="34">
        <f t="shared" si="51"/>
        <v>18917.759999999998</v>
      </c>
      <c r="AZ18" s="34">
        <f t="shared" si="51"/>
        <v>27731.351999999999</v>
      </c>
      <c r="BA18" s="34">
        <f t="shared" si="51"/>
        <v>17086.103999999999</v>
      </c>
      <c r="BB18" s="34">
        <f t="shared" si="51"/>
        <v>21987.887999999999</v>
      </c>
      <c r="BC18" s="34">
        <f t="shared" si="51"/>
        <v>20524.968000000001</v>
      </c>
      <c r="BD18" s="34">
        <f t="shared" si="51"/>
        <v>19823.567999999999</v>
      </c>
      <c r="BE18" s="38" t="s">
        <v>36</v>
      </c>
      <c r="BF18" s="40" t="s">
        <v>37</v>
      </c>
      <c r="BG18" s="37">
        <v>3.34</v>
      </c>
      <c r="BH18" s="34">
        <f>$BG$18*12*BH34</f>
        <v>21102.12</v>
      </c>
      <c r="BI18" s="34">
        <f t="shared" ref="BI18:BM18" si="52">$BG$18*12*BI34</f>
        <v>20496.911999999997</v>
      </c>
      <c r="BJ18" s="34">
        <f t="shared" si="52"/>
        <v>21486.887999999999</v>
      </c>
      <c r="BK18" s="34">
        <f t="shared" si="52"/>
        <v>20965.848000000002</v>
      </c>
      <c r="BL18" s="34">
        <f t="shared" si="52"/>
        <v>26468.831999999999</v>
      </c>
      <c r="BM18" s="34">
        <f t="shared" si="52"/>
        <v>20821.559999999998</v>
      </c>
      <c r="BN18" s="61" t="s">
        <v>72</v>
      </c>
      <c r="BO18" s="60" t="s">
        <v>73</v>
      </c>
      <c r="BP18" s="54">
        <v>2.4900000000000002</v>
      </c>
      <c r="BQ18" s="14">
        <f>$BP$18*12*BQ34</f>
        <v>20321.388000000003</v>
      </c>
      <c r="BR18" s="14">
        <f t="shared" ref="BR18:BT18" si="53">$BP$18*12*BR34</f>
        <v>15409.116000000002</v>
      </c>
      <c r="BS18" s="14">
        <f t="shared" si="53"/>
        <v>15660.108000000002</v>
      </c>
      <c r="BT18" s="14">
        <f t="shared" si="53"/>
        <v>14390.208000000002</v>
      </c>
      <c r="BU18" s="14">
        <f t="shared" ref="BU18:BV18" si="54">$BP$18*12*BU34</f>
        <v>13870.296</v>
      </c>
      <c r="BV18" s="14">
        <f t="shared" si="54"/>
        <v>15462.900000000001</v>
      </c>
      <c r="BW18" s="14">
        <f t="shared" ref="BW18:BZ18" si="55">$BP$18*12*BW34</f>
        <v>12582.468000000003</v>
      </c>
      <c r="BX18" s="14">
        <f t="shared" si="55"/>
        <v>10129.320000000002</v>
      </c>
      <c r="BY18" s="14">
        <f t="shared" si="55"/>
        <v>21815.388000000003</v>
      </c>
      <c r="BZ18" s="14">
        <f t="shared" si="55"/>
        <v>15444.972</v>
      </c>
      <c r="CA18" s="102" t="s">
        <v>72</v>
      </c>
      <c r="CB18" s="105" t="s">
        <v>73</v>
      </c>
      <c r="CC18" s="98">
        <v>2.4900000000000002</v>
      </c>
      <c r="CD18" s="99">
        <f>$CC$18*12*CD34</f>
        <v>13583.448000000002</v>
      </c>
      <c r="CE18" s="39" t="s">
        <v>38</v>
      </c>
      <c r="CF18" s="37" t="s">
        <v>2</v>
      </c>
      <c r="CG18" s="37">
        <v>4.04</v>
      </c>
      <c r="CH18" s="34">
        <f>$CG$18*12*CH34</f>
        <v>19513.2</v>
      </c>
      <c r="CI18" s="34">
        <f>$CG$18*12*CI34</f>
        <v>29296.464</v>
      </c>
    </row>
    <row r="19" spans="1:91" s="71" customFormat="1" ht="12.75" customHeight="1" x14ac:dyDescent="0.2">
      <c r="A19" s="53" t="s">
        <v>38</v>
      </c>
      <c r="B19" s="54" t="s">
        <v>2</v>
      </c>
      <c r="C19" s="54">
        <v>4.04</v>
      </c>
      <c r="D19" s="14">
        <f t="shared" ref="D19:AO19" si="56">$C$19*12*D34</f>
        <v>28966.800000000003</v>
      </c>
      <c r="E19" s="14">
        <f t="shared" si="56"/>
        <v>21699.648000000005</v>
      </c>
      <c r="F19" s="14">
        <f t="shared" si="56"/>
        <v>25001.136000000006</v>
      </c>
      <c r="G19" s="14">
        <f t="shared" si="56"/>
        <v>25059.312000000002</v>
      </c>
      <c r="H19" s="14">
        <f t="shared" si="56"/>
        <v>24947.808000000005</v>
      </c>
      <c r="I19" s="14">
        <f t="shared" si="56"/>
        <v>25054.464</v>
      </c>
      <c r="J19" s="14">
        <f t="shared" si="56"/>
        <v>24976.896000000004</v>
      </c>
      <c r="K19" s="14">
        <f t="shared" si="56"/>
        <v>25112.640000000003</v>
      </c>
      <c r="L19" s="14">
        <f t="shared" si="56"/>
        <v>29403.120000000003</v>
      </c>
      <c r="M19" s="14">
        <f t="shared" si="56"/>
        <v>25864.080000000002</v>
      </c>
      <c r="N19" s="14">
        <f t="shared" si="56"/>
        <v>25534.416000000005</v>
      </c>
      <c r="O19" s="14">
        <f t="shared" si="56"/>
        <v>26407.056000000004</v>
      </c>
      <c r="P19" s="14">
        <f t="shared" si="56"/>
        <v>19716.816000000003</v>
      </c>
      <c r="Q19" s="14">
        <f t="shared" si="56"/>
        <v>20410.080000000002</v>
      </c>
      <c r="R19" s="14">
        <f t="shared" si="56"/>
        <v>25359.888000000003</v>
      </c>
      <c r="S19" s="14">
        <f t="shared" si="56"/>
        <v>35928.528000000006</v>
      </c>
      <c r="T19" s="14">
        <f t="shared" si="56"/>
        <v>25568.352000000003</v>
      </c>
      <c r="U19" s="14">
        <f t="shared" si="56"/>
        <v>26387.664000000001</v>
      </c>
      <c r="V19" s="14">
        <f t="shared" si="56"/>
        <v>25645.920000000002</v>
      </c>
      <c r="W19" s="14">
        <f t="shared" si="56"/>
        <v>2191.2960000000003</v>
      </c>
      <c r="X19" s="14">
        <f t="shared" si="56"/>
        <v>6287.8559999999998</v>
      </c>
      <c r="Y19" s="14">
        <f t="shared" si="56"/>
        <v>10840.128000000001</v>
      </c>
      <c r="Z19" s="14">
        <f t="shared" si="56"/>
        <v>7553.1840000000011</v>
      </c>
      <c r="AA19" s="14">
        <f t="shared" si="56"/>
        <v>6171.5040000000008</v>
      </c>
      <c r="AB19" s="14">
        <f t="shared" si="56"/>
        <v>20730.048000000003</v>
      </c>
      <c r="AC19" s="14">
        <f t="shared" si="56"/>
        <v>16371.696</v>
      </c>
      <c r="AD19" s="14">
        <f t="shared" si="56"/>
        <v>25699.248000000003</v>
      </c>
      <c r="AE19" s="14">
        <f t="shared" si="56"/>
        <v>16458.960000000003</v>
      </c>
      <c r="AF19" s="14">
        <f t="shared" si="56"/>
        <v>16090.512000000001</v>
      </c>
      <c r="AG19" s="14">
        <f t="shared" si="56"/>
        <v>16119.600000000002</v>
      </c>
      <c r="AH19" s="14">
        <f t="shared" si="56"/>
        <v>16337.760000000002</v>
      </c>
      <c r="AI19" s="14">
        <f t="shared" si="56"/>
        <v>16231.104000000001</v>
      </c>
      <c r="AJ19" s="14">
        <f t="shared" si="56"/>
        <v>22940.736000000001</v>
      </c>
      <c r="AK19" s="14">
        <f t="shared" si="56"/>
        <v>25665.312000000002</v>
      </c>
      <c r="AL19" s="14">
        <f t="shared" si="56"/>
        <v>27982.656000000006</v>
      </c>
      <c r="AM19" s="14">
        <f t="shared" si="56"/>
        <v>27541.488000000005</v>
      </c>
      <c r="AN19" s="14">
        <f t="shared" si="56"/>
        <v>25369.583999999999</v>
      </c>
      <c r="AO19" s="14">
        <f t="shared" si="56"/>
        <v>2676.0960000000005</v>
      </c>
      <c r="AP19" s="38" t="s">
        <v>38</v>
      </c>
      <c r="AQ19" s="37" t="s">
        <v>2</v>
      </c>
      <c r="AR19" s="46">
        <v>4.04</v>
      </c>
      <c r="AS19" s="34">
        <f>$AR$19*12*AS34</f>
        <v>27551.184000000001</v>
      </c>
      <c r="AT19" s="34">
        <f t="shared" ref="AT19:BD19" si="57">$AR$19*12*AT34</f>
        <v>33897.216000000008</v>
      </c>
      <c r="AU19" s="34">
        <f t="shared" si="57"/>
        <v>26591.280000000002</v>
      </c>
      <c r="AV19" s="34">
        <f t="shared" si="57"/>
        <v>24007.296000000002</v>
      </c>
      <c r="AW19" s="34">
        <f t="shared" si="57"/>
        <v>11300.688</v>
      </c>
      <c r="AX19" s="34">
        <f t="shared" si="57"/>
        <v>27177.888000000003</v>
      </c>
      <c r="AY19" s="34">
        <f t="shared" si="57"/>
        <v>22882.560000000001</v>
      </c>
      <c r="AZ19" s="34">
        <f t="shared" si="57"/>
        <v>33543.311999999998</v>
      </c>
      <c r="BA19" s="34">
        <f t="shared" si="57"/>
        <v>20667.024000000001</v>
      </c>
      <c r="BB19" s="34">
        <f t="shared" si="57"/>
        <v>26596.128000000004</v>
      </c>
      <c r="BC19" s="34">
        <f t="shared" si="57"/>
        <v>24826.608000000004</v>
      </c>
      <c r="BD19" s="34">
        <f t="shared" si="57"/>
        <v>23978.208000000002</v>
      </c>
      <c r="BE19" s="38" t="s">
        <v>38</v>
      </c>
      <c r="BF19" s="37" t="s">
        <v>2</v>
      </c>
      <c r="BG19" s="37">
        <v>4.04</v>
      </c>
      <c r="BH19" s="34">
        <f>$BG$19*12*BH34</f>
        <v>25524.720000000001</v>
      </c>
      <c r="BI19" s="34">
        <f t="shared" ref="BI19:BM19" si="58">$BG$19*12*BI34</f>
        <v>24792.672000000002</v>
      </c>
      <c r="BJ19" s="34">
        <f t="shared" si="58"/>
        <v>25990.128000000004</v>
      </c>
      <c r="BK19" s="34">
        <f t="shared" si="58"/>
        <v>25359.888000000003</v>
      </c>
      <c r="BL19" s="34">
        <f t="shared" si="58"/>
        <v>32016.192000000003</v>
      </c>
      <c r="BM19" s="34">
        <f t="shared" si="58"/>
        <v>25185.360000000001</v>
      </c>
      <c r="BN19" s="64"/>
      <c r="BO19" s="63"/>
      <c r="BP19" s="85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107"/>
      <c r="CB19" s="98"/>
      <c r="CC19" s="98"/>
      <c r="CD19" s="106"/>
      <c r="CE19" s="39"/>
      <c r="CF19" s="37"/>
      <c r="CG19" s="37"/>
      <c r="CH19" s="34"/>
      <c r="CI19" s="34"/>
    </row>
    <row r="20" spans="1:91" s="71" customFormat="1" ht="12.75" customHeight="1" x14ac:dyDescent="0.2">
      <c r="A20" s="59" t="s">
        <v>6</v>
      </c>
      <c r="B20" s="54"/>
      <c r="C20" s="72">
        <f>SUM(C21:C23)</f>
        <v>3.36</v>
      </c>
      <c r="D20" s="70">
        <f>SUM(D21:D23)</f>
        <v>24091.200000000001</v>
      </c>
      <c r="E20" s="70">
        <f t="shared" ref="E20:AO20" si="59">SUM(E21:E23)</f>
        <v>18047.232</v>
      </c>
      <c r="F20" s="70">
        <f t="shared" si="59"/>
        <v>20793.024000000001</v>
      </c>
      <c r="G20" s="70">
        <f t="shared" si="59"/>
        <v>20841.407999999999</v>
      </c>
      <c r="H20" s="70">
        <f t="shared" si="59"/>
        <v>20748.672000000002</v>
      </c>
      <c r="I20" s="70">
        <f t="shared" si="59"/>
        <v>20837.375999999997</v>
      </c>
      <c r="J20" s="70">
        <f t="shared" si="59"/>
        <v>20772.864000000001</v>
      </c>
      <c r="K20" s="70">
        <f t="shared" si="59"/>
        <v>20885.760000000002</v>
      </c>
      <c r="L20" s="70">
        <f t="shared" si="59"/>
        <v>24454.080000000002</v>
      </c>
      <c r="M20" s="70">
        <f t="shared" si="59"/>
        <v>21510.720000000001</v>
      </c>
      <c r="N20" s="70">
        <f t="shared" si="59"/>
        <v>21236.544000000002</v>
      </c>
      <c r="O20" s="70">
        <f t="shared" si="59"/>
        <v>21962.304000000004</v>
      </c>
      <c r="P20" s="70">
        <f t="shared" si="59"/>
        <v>16398.144</v>
      </c>
      <c r="Q20" s="70">
        <f t="shared" si="59"/>
        <v>16974.72</v>
      </c>
      <c r="R20" s="70">
        <f t="shared" si="59"/>
        <v>21091.392</v>
      </c>
      <c r="S20" s="70">
        <f t="shared" si="59"/>
        <v>29881.152000000002</v>
      </c>
      <c r="T20" s="70">
        <f t="shared" si="59"/>
        <v>21264.768</v>
      </c>
      <c r="U20" s="70">
        <f t="shared" si="59"/>
        <v>21946.175999999999</v>
      </c>
      <c r="V20" s="70">
        <f t="shared" si="59"/>
        <v>21329.279999999999</v>
      </c>
      <c r="W20" s="70">
        <f t="shared" si="59"/>
        <v>1822.4640000000004</v>
      </c>
      <c r="X20" s="70">
        <f t="shared" si="59"/>
        <v>5229.5039999999999</v>
      </c>
      <c r="Y20" s="70">
        <f t="shared" si="59"/>
        <v>9015.5519999999997</v>
      </c>
      <c r="Z20" s="70">
        <f t="shared" si="59"/>
        <v>6281.8560000000007</v>
      </c>
      <c r="AA20" s="70">
        <f t="shared" si="59"/>
        <v>5132.7359999999999</v>
      </c>
      <c r="AB20" s="70">
        <f t="shared" si="59"/>
        <v>17240.832000000002</v>
      </c>
      <c r="AC20" s="70">
        <f t="shared" si="59"/>
        <v>13616.064</v>
      </c>
      <c r="AD20" s="70">
        <f t="shared" si="59"/>
        <v>21373.632000000001</v>
      </c>
      <c r="AE20" s="70">
        <f t="shared" si="59"/>
        <v>13688.64</v>
      </c>
      <c r="AF20" s="70">
        <f t="shared" si="59"/>
        <v>13382.207999999999</v>
      </c>
      <c r="AG20" s="70">
        <f t="shared" si="59"/>
        <v>13406.400000000001</v>
      </c>
      <c r="AH20" s="70">
        <f t="shared" si="59"/>
        <v>13587.84</v>
      </c>
      <c r="AI20" s="70">
        <f t="shared" si="59"/>
        <v>13499.136</v>
      </c>
      <c r="AJ20" s="70">
        <f t="shared" si="59"/>
        <v>19079.423999999999</v>
      </c>
      <c r="AK20" s="70">
        <f t="shared" si="59"/>
        <v>21345.407999999999</v>
      </c>
      <c r="AL20" s="70">
        <f t="shared" si="59"/>
        <v>23272.704000000005</v>
      </c>
      <c r="AM20" s="70">
        <f t="shared" si="59"/>
        <v>22905.792000000001</v>
      </c>
      <c r="AN20" s="70">
        <f t="shared" si="59"/>
        <v>21099.455999999998</v>
      </c>
      <c r="AO20" s="70">
        <f t="shared" si="59"/>
        <v>2225.6639999999998</v>
      </c>
      <c r="AP20" s="55" t="s">
        <v>6</v>
      </c>
      <c r="AQ20" s="37"/>
      <c r="AR20" s="47">
        <f>SUM(AR21:AR23)</f>
        <v>2.3200000000000003</v>
      </c>
      <c r="AS20" s="35">
        <f>AS21+AS22+AS23</f>
        <v>15821.471999999998</v>
      </c>
      <c r="AT20" s="35">
        <f t="shared" ref="AT20:BD20" si="60">AT21+AT22+AT23</f>
        <v>19465.728000000003</v>
      </c>
      <c r="AU20" s="35">
        <f t="shared" si="60"/>
        <v>15270.24</v>
      </c>
      <c r="AV20" s="35">
        <f t="shared" si="60"/>
        <v>13786.367999999999</v>
      </c>
      <c r="AW20" s="35">
        <f t="shared" si="60"/>
        <v>6489.5040000000008</v>
      </c>
      <c r="AX20" s="35">
        <f t="shared" si="60"/>
        <v>15607.104000000001</v>
      </c>
      <c r="AY20" s="35">
        <f t="shared" si="60"/>
        <v>13140.48</v>
      </c>
      <c r="AZ20" s="35">
        <f t="shared" si="60"/>
        <v>19262.495999999999</v>
      </c>
      <c r="BA20" s="35">
        <f t="shared" si="60"/>
        <v>11868.192000000001</v>
      </c>
      <c r="BB20" s="35">
        <f t="shared" si="60"/>
        <v>15273.024000000001</v>
      </c>
      <c r="BC20" s="35">
        <f t="shared" si="60"/>
        <v>14256.864000000001</v>
      </c>
      <c r="BD20" s="35">
        <f t="shared" si="60"/>
        <v>13769.664000000001</v>
      </c>
      <c r="BE20" s="55" t="s">
        <v>6</v>
      </c>
      <c r="BF20" s="37"/>
      <c r="BG20" s="41">
        <f>SUM(BG21:BG23)</f>
        <v>2.66</v>
      </c>
      <c r="BH20" s="35">
        <f t="shared" ref="BH20:BM20" si="61">BH21+BH22+BH23</f>
        <v>16805.88</v>
      </c>
      <c r="BI20" s="35">
        <f t="shared" si="61"/>
        <v>16323.887999999999</v>
      </c>
      <c r="BJ20" s="35">
        <f t="shared" si="61"/>
        <v>17112.312000000002</v>
      </c>
      <c r="BK20" s="35">
        <f t="shared" si="61"/>
        <v>16697.351999999999</v>
      </c>
      <c r="BL20" s="35">
        <f t="shared" si="61"/>
        <v>21079.968000000001</v>
      </c>
      <c r="BM20" s="35">
        <f t="shared" si="61"/>
        <v>16582.439999999999</v>
      </c>
      <c r="BN20" s="59" t="s">
        <v>6</v>
      </c>
      <c r="BO20" s="60"/>
      <c r="BP20" s="72">
        <f>SUM(BP21:BP23)</f>
        <v>2.1399999999999997</v>
      </c>
      <c r="BQ20" s="70">
        <f>SUM(BQ21:BQ23)</f>
        <v>17464.967999999997</v>
      </c>
      <c r="BR20" s="70">
        <f t="shared" ref="BR20:BT20" si="62">SUM(BR21:BR23)</f>
        <v>13243.175999999999</v>
      </c>
      <c r="BS20" s="70">
        <f t="shared" si="62"/>
        <v>13458.887999999999</v>
      </c>
      <c r="BT20" s="70">
        <f t="shared" si="62"/>
        <v>12367.487999999999</v>
      </c>
      <c r="BU20" s="70">
        <f t="shared" ref="BU20:BV20" si="63">SUM(BU21:BU23)</f>
        <v>11920.655999999999</v>
      </c>
      <c r="BV20" s="70">
        <f t="shared" si="63"/>
        <v>13289.4</v>
      </c>
      <c r="BW20" s="70">
        <f t="shared" ref="BW20:BZ20" si="64">SUM(BW21:BW23)</f>
        <v>10813.848</v>
      </c>
      <c r="BX20" s="70">
        <f t="shared" si="64"/>
        <v>8705.5199999999986</v>
      </c>
      <c r="BY20" s="70">
        <f t="shared" si="64"/>
        <v>18748.967999999997</v>
      </c>
      <c r="BZ20" s="70">
        <f t="shared" si="64"/>
        <v>13273.991999999998</v>
      </c>
      <c r="CA20" s="100" t="s">
        <v>6</v>
      </c>
      <c r="CB20" s="94"/>
      <c r="CC20" s="108">
        <f>SUM(CC21:CC23)</f>
        <v>2.1399999999999997</v>
      </c>
      <c r="CD20" s="109">
        <f>SUM(CD21:CD23)</f>
        <v>7423.6179999999995</v>
      </c>
      <c r="CE20" s="58" t="s">
        <v>6</v>
      </c>
      <c r="CF20" s="37"/>
      <c r="CG20" s="41">
        <f>SUM(CG21:CG23)</f>
        <v>2.3200000000000003</v>
      </c>
      <c r="CH20" s="35">
        <f>SUM(CH21:CH23)</f>
        <v>11205.6</v>
      </c>
      <c r="CI20" s="35">
        <f>SUM(CI21:CI23)</f>
        <v>16823.712</v>
      </c>
    </row>
    <row r="21" spans="1:91" s="15" customFormat="1" ht="27" customHeight="1" x14ac:dyDescent="0.2">
      <c r="A21" s="61" t="s">
        <v>39</v>
      </c>
      <c r="B21" s="54" t="s">
        <v>2</v>
      </c>
      <c r="C21" s="54">
        <v>1.1100000000000001</v>
      </c>
      <c r="D21" s="14">
        <f t="shared" ref="D21:AO21" si="65">$C$21*12*D34</f>
        <v>7958.7</v>
      </c>
      <c r="E21" s="14">
        <f t="shared" si="65"/>
        <v>5962.0320000000002</v>
      </c>
      <c r="F21" s="14">
        <f t="shared" si="65"/>
        <v>6869.1240000000007</v>
      </c>
      <c r="G21" s="14">
        <f t="shared" si="65"/>
        <v>6885.1080000000002</v>
      </c>
      <c r="H21" s="14">
        <f t="shared" si="65"/>
        <v>6854.4720000000007</v>
      </c>
      <c r="I21" s="14">
        <f t="shared" si="65"/>
        <v>6883.7759999999998</v>
      </c>
      <c r="J21" s="14">
        <f t="shared" si="65"/>
        <v>6862.4640000000009</v>
      </c>
      <c r="K21" s="14">
        <f t="shared" si="65"/>
        <v>6899.76</v>
      </c>
      <c r="L21" s="14">
        <f t="shared" si="65"/>
        <v>8078.58</v>
      </c>
      <c r="M21" s="14">
        <f t="shared" si="65"/>
        <v>7106.22</v>
      </c>
      <c r="N21" s="14">
        <f t="shared" si="65"/>
        <v>7015.6440000000011</v>
      </c>
      <c r="O21" s="14">
        <f t="shared" si="65"/>
        <v>7255.4040000000005</v>
      </c>
      <c r="P21" s="14">
        <f t="shared" si="65"/>
        <v>5417.2439999999997</v>
      </c>
      <c r="Q21" s="14">
        <f t="shared" si="65"/>
        <v>5607.72</v>
      </c>
      <c r="R21" s="14">
        <f t="shared" si="65"/>
        <v>6967.692</v>
      </c>
      <c r="S21" s="14">
        <f t="shared" si="65"/>
        <v>9871.4520000000011</v>
      </c>
      <c r="T21" s="14">
        <f t="shared" si="65"/>
        <v>7024.9679999999998</v>
      </c>
      <c r="U21" s="14">
        <f t="shared" si="65"/>
        <v>7250.0759999999991</v>
      </c>
      <c r="V21" s="14">
        <f t="shared" si="65"/>
        <v>7046.28</v>
      </c>
      <c r="W21" s="14">
        <f t="shared" si="65"/>
        <v>602.06400000000008</v>
      </c>
      <c r="X21" s="14">
        <f t="shared" si="65"/>
        <v>1727.6039999999998</v>
      </c>
      <c r="Y21" s="14">
        <f t="shared" si="65"/>
        <v>2978.3519999999999</v>
      </c>
      <c r="Z21" s="14">
        <f t="shared" si="65"/>
        <v>2075.2560000000003</v>
      </c>
      <c r="AA21" s="14">
        <f t="shared" si="65"/>
        <v>1695.636</v>
      </c>
      <c r="AB21" s="14">
        <f t="shared" si="65"/>
        <v>5695.6320000000005</v>
      </c>
      <c r="AC21" s="14">
        <f t="shared" si="65"/>
        <v>4498.1639999999998</v>
      </c>
      <c r="AD21" s="14">
        <f t="shared" si="65"/>
        <v>7060.9320000000007</v>
      </c>
      <c r="AE21" s="14">
        <f t="shared" si="65"/>
        <v>4522.1400000000003</v>
      </c>
      <c r="AF21" s="14">
        <f t="shared" si="65"/>
        <v>4420.9079999999994</v>
      </c>
      <c r="AG21" s="14">
        <f t="shared" si="65"/>
        <v>4428.9000000000005</v>
      </c>
      <c r="AH21" s="14">
        <f t="shared" si="65"/>
        <v>4488.84</v>
      </c>
      <c r="AI21" s="14">
        <f t="shared" si="65"/>
        <v>4459.5360000000001</v>
      </c>
      <c r="AJ21" s="14">
        <f t="shared" si="65"/>
        <v>6303.0240000000003</v>
      </c>
      <c r="AK21" s="14">
        <f t="shared" si="65"/>
        <v>7051.6080000000002</v>
      </c>
      <c r="AL21" s="14">
        <f t="shared" si="65"/>
        <v>7688.304000000001</v>
      </c>
      <c r="AM21" s="14">
        <f t="shared" si="65"/>
        <v>7567.0920000000006</v>
      </c>
      <c r="AN21" s="14">
        <f t="shared" si="65"/>
        <v>6970.3559999999998</v>
      </c>
      <c r="AO21" s="14">
        <f t="shared" si="65"/>
        <v>735.26400000000001</v>
      </c>
      <c r="AP21" s="39" t="s">
        <v>39</v>
      </c>
      <c r="AQ21" s="37" t="s">
        <v>2</v>
      </c>
      <c r="AR21" s="46">
        <v>1.1299999999999999</v>
      </c>
      <c r="AS21" s="34">
        <f>$AR$21*12*AS34</f>
        <v>7706.1479999999983</v>
      </c>
      <c r="AT21" s="34">
        <f t="shared" ref="AT21:BD21" si="66">$AR$21*12*AT34</f>
        <v>9481.152</v>
      </c>
      <c r="AU21" s="34">
        <f t="shared" si="66"/>
        <v>7437.6599999999989</v>
      </c>
      <c r="AV21" s="34">
        <f t="shared" si="66"/>
        <v>6714.9119999999994</v>
      </c>
      <c r="AW21" s="34">
        <f t="shared" si="66"/>
        <v>3160.8359999999998</v>
      </c>
      <c r="AX21" s="34">
        <f t="shared" si="66"/>
        <v>7601.7359999999999</v>
      </c>
      <c r="AY21" s="34">
        <f t="shared" si="66"/>
        <v>6400.32</v>
      </c>
      <c r="AZ21" s="34">
        <f t="shared" si="66"/>
        <v>9382.1639999999989</v>
      </c>
      <c r="BA21" s="34">
        <f t="shared" si="66"/>
        <v>5780.6279999999997</v>
      </c>
      <c r="BB21" s="34">
        <f t="shared" si="66"/>
        <v>7439.0159999999996</v>
      </c>
      <c r="BC21" s="34">
        <f t="shared" si="66"/>
        <v>6944.076</v>
      </c>
      <c r="BD21" s="34">
        <f t="shared" si="66"/>
        <v>6706.7759999999998</v>
      </c>
      <c r="BE21" s="39" t="s">
        <v>39</v>
      </c>
      <c r="BF21" s="37" t="s">
        <v>2</v>
      </c>
      <c r="BG21" s="37">
        <v>1.1100000000000001</v>
      </c>
      <c r="BH21" s="34">
        <f>$BG$21*12*BH34</f>
        <v>7012.9800000000005</v>
      </c>
      <c r="BI21" s="34">
        <f t="shared" ref="BI21:BM21" si="67">$BG$21*12*BI34</f>
        <v>6811.848</v>
      </c>
      <c r="BJ21" s="34">
        <f t="shared" si="67"/>
        <v>7140.8520000000008</v>
      </c>
      <c r="BK21" s="34">
        <f t="shared" si="67"/>
        <v>6967.692</v>
      </c>
      <c r="BL21" s="34">
        <f t="shared" si="67"/>
        <v>8796.5280000000002</v>
      </c>
      <c r="BM21" s="34">
        <f t="shared" si="67"/>
        <v>6919.74</v>
      </c>
      <c r="BN21" s="61" t="s">
        <v>74</v>
      </c>
      <c r="BO21" s="60" t="s">
        <v>2</v>
      </c>
      <c r="BP21" s="54">
        <v>1.1299999999999999</v>
      </c>
      <c r="BQ21" s="14">
        <f>$BP$21*12*BQ34</f>
        <v>9222.155999999999</v>
      </c>
      <c r="BR21" s="14">
        <f t="shared" ref="BR21:BT21" si="68">$BP$21*12*BR34</f>
        <v>6992.8919999999998</v>
      </c>
      <c r="BS21" s="14">
        <f t="shared" si="68"/>
        <v>7106.7959999999994</v>
      </c>
      <c r="BT21" s="14">
        <f t="shared" si="68"/>
        <v>6530.4960000000001</v>
      </c>
      <c r="BU21" s="14">
        <f t="shared" ref="BU21:BV21" si="69">$BP$21*12*BU34</f>
        <v>6294.5519999999997</v>
      </c>
      <c r="BV21" s="14">
        <f t="shared" si="69"/>
        <v>7017.2999999999993</v>
      </c>
      <c r="BW21" s="14">
        <f t="shared" ref="BW21:BZ21" si="70">$BP$21*12*BW34</f>
        <v>5710.116</v>
      </c>
      <c r="BX21" s="14">
        <f t="shared" si="70"/>
        <v>4596.8399999999992</v>
      </c>
      <c r="BY21" s="14">
        <f t="shared" si="70"/>
        <v>9900.155999999999</v>
      </c>
      <c r="BZ21" s="14">
        <f t="shared" si="70"/>
        <v>7009.1639999999989</v>
      </c>
      <c r="CA21" s="97" t="s">
        <v>74</v>
      </c>
      <c r="CB21" s="98" t="s">
        <v>2</v>
      </c>
      <c r="CC21" s="98">
        <v>1.1299999999999999</v>
      </c>
      <c r="CD21" s="99">
        <f>$CC$21*12*CD34</f>
        <v>6164.3759999999993</v>
      </c>
      <c r="CE21" s="39" t="s">
        <v>39</v>
      </c>
      <c r="CF21" s="37" t="s">
        <v>2</v>
      </c>
      <c r="CG21" s="37">
        <v>1.1299999999999999</v>
      </c>
      <c r="CH21" s="34">
        <f>$CG$21*12*CH34</f>
        <v>5457.9</v>
      </c>
      <c r="CI21" s="34">
        <f>$CG$21*12*CI34</f>
        <v>8194.3079999999991</v>
      </c>
    </row>
    <row r="22" spans="1:91" s="15" customFormat="1" ht="36" customHeight="1" x14ac:dyDescent="0.2">
      <c r="A22" s="61" t="s">
        <v>40</v>
      </c>
      <c r="B22" s="60" t="s">
        <v>5</v>
      </c>
      <c r="C22" s="54">
        <v>0.14000000000000001</v>
      </c>
      <c r="D22" s="14">
        <f t="shared" ref="D22:AO22" si="71">$C$22*12*D34</f>
        <v>1003.8000000000001</v>
      </c>
      <c r="E22" s="14">
        <f t="shared" si="71"/>
        <v>751.96800000000007</v>
      </c>
      <c r="F22" s="14">
        <f t="shared" si="71"/>
        <v>866.3760000000002</v>
      </c>
      <c r="G22" s="14">
        <f t="shared" si="71"/>
        <v>868.39200000000005</v>
      </c>
      <c r="H22" s="14">
        <f t="shared" si="71"/>
        <v>864.52800000000013</v>
      </c>
      <c r="I22" s="14">
        <f t="shared" si="71"/>
        <v>868.22400000000005</v>
      </c>
      <c r="J22" s="14">
        <f t="shared" si="71"/>
        <v>865.53600000000017</v>
      </c>
      <c r="K22" s="14">
        <f t="shared" si="71"/>
        <v>870.24000000000012</v>
      </c>
      <c r="L22" s="14">
        <f t="shared" si="71"/>
        <v>1018.9200000000001</v>
      </c>
      <c r="M22" s="14">
        <f t="shared" si="71"/>
        <v>896.28000000000009</v>
      </c>
      <c r="N22" s="14">
        <f t="shared" si="71"/>
        <v>884.85600000000011</v>
      </c>
      <c r="O22" s="14">
        <f t="shared" si="71"/>
        <v>915.09600000000012</v>
      </c>
      <c r="P22" s="14">
        <f t="shared" si="71"/>
        <v>683.25600000000009</v>
      </c>
      <c r="Q22" s="14">
        <f t="shared" si="71"/>
        <v>707.28000000000009</v>
      </c>
      <c r="R22" s="14">
        <f t="shared" si="71"/>
        <v>878.80800000000011</v>
      </c>
      <c r="S22" s="14">
        <f t="shared" si="71"/>
        <v>1245.0480000000002</v>
      </c>
      <c r="T22" s="14">
        <f t="shared" si="71"/>
        <v>886.03200000000004</v>
      </c>
      <c r="U22" s="14">
        <f t="shared" si="71"/>
        <v>914.42399999999998</v>
      </c>
      <c r="V22" s="14">
        <f t="shared" si="71"/>
        <v>888.72000000000014</v>
      </c>
      <c r="W22" s="14">
        <f t="shared" si="71"/>
        <v>75.936000000000007</v>
      </c>
      <c r="X22" s="14">
        <f t="shared" si="71"/>
        <v>217.89600000000002</v>
      </c>
      <c r="Y22" s="14">
        <f t="shared" si="71"/>
        <v>375.64800000000002</v>
      </c>
      <c r="Z22" s="14">
        <f t="shared" si="71"/>
        <v>261.74400000000003</v>
      </c>
      <c r="AA22" s="14">
        <f t="shared" si="71"/>
        <v>213.864</v>
      </c>
      <c r="AB22" s="14">
        <f t="shared" si="71"/>
        <v>718.36800000000005</v>
      </c>
      <c r="AC22" s="14">
        <f t="shared" si="71"/>
        <v>567.33600000000001</v>
      </c>
      <c r="AD22" s="14">
        <f t="shared" si="71"/>
        <v>890.5680000000001</v>
      </c>
      <c r="AE22" s="14">
        <f t="shared" si="71"/>
        <v>570.36</v>
      </c>
      <c r="AF22" s="14">
        <f t="shared" si="71"/>
        <v>557.59199999999998</v>
      </c>
      <c r="AG22" s="14">
        <f t="shared" si="71"/>
        <v>558.6</v>
      </c>
      <c r="AH22" s="14">
        <f t="shared" si="71"/>
        <v>566.16000000000008</v>
      </c>
      <c r="AI22" s="14">
        <f t="shared" si="71"/>
        <v>562.46400000000006</v>
      </c>
      <c r="AJ22" s="14">
        <f t="shared" si="71"/>
        <v>794.97600000000011</v>
      </c>
      <c r="AK22" s="14">
        <f t="shared" si="71"/>
        <v>889.39200000000005</v>
      </c>
      <c r="AL22" s="14">
        <f t="shared" si="71"/>
        <v>969.69600000000014</v>
      </c>
      <c r="AM22" s="14">
        <f t="shared" si="71"/>
        <v>954.40800000000013</v>
      </c>
      <c r="AN22" s="14">
        <f t="shared" si="71"/>
        <v>879.14400000000001</v>
      </c>
      <c r="AO22" s="14">
        <f t="shared" si="71"/>
        <v>92.736000000000018</v>
      </c>
      <c r="AP22" s="39" t="s">
        <v>40</v>
      </c>
      <c r="AQ22" s="40" t="s">
        <v>5</v>
      </c>
      <c r="AR22" s="46">
        <v>0.14000000000000001</v>
      </c>
      <c r="AS22" s="34">
        <f>$AR$22*12*AS34</f>
        <v>954.74400000000003</v>
      </c>
      <c r="AT22" s="34">
        <f t="shared" ref="AT22:BD22" si="72">$AR$22*12*AT34</f>
        <v>1174.6560000000002</v>
      </c>
      <c r="AU22" s="34">
        <f t="shared" si="72"/>
        <v>921.48000000000013</v>
      </c>
      <c r="AV22" s="34">
        <f t="shared" si="72"/>
        <v>831.93600000000004</v>
      </c>
      <c r="AW22" s="34">
        <f t="shared" si="72"/>
        <v>391.608</v>
      </c>
      <c r="AX22" s="34">
        <f t="shared" si="72"/>
        <v>941.80800000000011</v>
      </c>
      <c r="AY22" s="34">
        <f t="shared" si="72"/>
        <v>792.96</v>
      </c>
      <c r="AZ22" s="34">
        <f t="shared" si="72"/>
        <v>1162.3920000000001</v>
      </c>
      <c r="BA22" s="34">
        <f t="shared" si="72"/>
        <v>716.18400000000008</v>
      </c>
      <c r="BB22" s="34">
        <f t="shared" si="72"/>
        <v>921.64800000000014</v>
      </c>
      <c r="BC22" s="34">
        <f t="shared" si="72"/>
        <v>860.32800000000009</v>
      </c>
      <c r="BD22" s="34">
        <f t="shared" si="72"/>
        <v>830.92800000000011</v>
      </c>
      <c r="BE22" s="39" t="s">
        <v>40</v>
      </c>
      <c r="BF22" s="40" t="s">
        <v>5</v>
      </c>
      <c r="BG22" s="37">
        <v>0.14000000000000001</v>
      </c>
      <c r="BH22" s="34">
        <f>$BG$22*12*BH34</f>
        <v>884.5200000000001</v>
      </c>
      <c r="BI22" s="34">
        <f t="shared" ref="BI22:BM22" si="73">$BG$22*12*BI34</f>
        <v>859.15200000000004</v>
      </c>
      <c r="BJ22" s="34">
        <f t="shared" si="73"/>
        <v>900.64800000000014</v>
      </c>
      <c r="BK22" s="34">
        <f t="shared" si="73"/>
        <v>878.80800000000011</v>
      </c>
      <c r="BL22" s="34">
        <f t="shared" si="73"/>
        <v>1109.472</v>
      </c>
      <c r="BM22" s="34">
        <f t="shared" si="73"/>
        <v>872.7600000000001</v>
      </c>
      <c r="BN22" s="61" t="s">
        <v>75</v>
      </c>
      <c r="BO22" s="60" t="s">
        <v>5</v>
      </c>
      <c r="BP22" s="54">
        <v>0.16</v>
      </c>
      <c r="BQ22" s="14">
        <f>$BP$22*12*BQ34</f>
        <v>1305.7919999999999</v>
      </c>
      <c r="BR22" s="14">
        <f t="shared" ref="BR22:BT22" si="74">$BP$22*12*BR34</f>
        <v>990.14400000000001</v>
      </c>
      <c r="BS22" s="14">
        <f t="shared" si="74"/>
        <v>1006.272</v>
      </c>
      <c r="BT22" s="14">
        <f t="shared" si="74"/>
        <v>924.67200000000003</v>
      </c>
      <c r="BU22" s="14">
        <f t="shared" ref="BU22:BV22" si="75">$BP$22*12*BU34</f>
        <v>891.2639999999999</v>
      </c>
      <c r="BV22" s="14">
        <f t="shared" si="75"/>
        <v>993.59999999999991</v>
      </c>
      <c r="BW22" s="14">
        <f t="shared" ref="BW22:BZ22" si="76">$BP$22*12*BW34</f>
        <v>808.51200000000006</v>
      </c>
      <c r="BX22" s="14">
        <f t="shared" si="76"/>
        <v>650.88</v>
      </c>
      <c r="BY22" s="14">
        <f t="shared" si="76"/>
        <v>1401.7919999999999</v>
      </c>
      <c r="BZ22" s="14">
        <f t="shared" si="76"/>
        <v>992.44799999999987</v>
      </c>
      <c r="CA22" s="97" t="s">
        <v>75</v>
      </c>
      <c r="CB22" s="104" t="s">
        <v>5</v>
      </c>
      <c r="CC22" s="98">
        <v>0.16</v>
      </c>
      <c r="CD22" s="99">
        <f>$CC$22*12*CD34</f>
        <v>872.83199999999999</v>
      </c>
      <c r="CE22" s="39" t="s">
        <v>40</v>
      </c>
      <c r="CF22" s="40" t="s">
        <v>5</v>
      </c>
      <c r="CG22" s="37">
        <v>0.14000000000000001</v>
      </c>
      <c r="CH22" s="34">
        <f>$CG$22*12*CH34</f>
        <v>676.2</v>
      </c>
      <c r="CI22" s="34">
        <f>$CG$22*12*CI34</f>
        <v>1015.224</v>
      </c>
    </row>
    <row r="23" spans="1:91" s="15" customFormat="1" ht="51" customHeight="1" x14ac:dyDescent="0.2">
      <c r="A23" s="61" t="s">
        <v>41</v>
      </c>
      <c r="B23" s="54" t="s">
        <v>4</v>
      </c>
      <c r="C23" s="54">
        <v>2.11</v>
      </c>
      <c r="D23" s="14">
        <f t="shared" ref="D23:AO23" si="77">$C$23*12*D34</f>
        <v>15128.7</v>
      </c>
      <c r="E23" s="14">
        <f t="shared" si="77"/>
        <v>11333.232</v>
      </c>
      <c r="F23" s="14">
        <f t="shared" si="77"/>
        <v>13057.524000000001</v>
      </c>
      <c r="G23" s="14">
        <f t="shared" si="77"/>
        <v>13087.907999999999</v>
      </c>
      <c r="H23" s="14">
        <f t="shared" si="77"/>
        <v>13029.672</v>
      </c>
      <c r="I23" s="14">
        <f t="shared" si="77"/>
        <v>13085.375999999998</v>
      </c>
      <c r="J23" s="14">
        <f t="shared" si="77"/>
        <v>13044.864000000001</v>
      </c>
      <c r="K23" s="14">
        <f t="shared" si="77"/>
        <v>13115.76</v>
      </c>
      <c r="L23" s="14">
        <f t="shared" si="77"/>
        <v>15356.58</v>
      </c>
      <c r="M23" s="14">
        <f t="shared" si="77"/>
        <v>13508.22</v>
      </c>
      <c r="N23" s="14">
        <f t="shared" si="77"/>
        <v>13336.044000000002</v>
      </c>
      <c r="O23" s="14">
        <f t="shared" si="77"/>
        <v>13791.804000000002</v>
      </c>
      <c r="P23" s="14">
        <f t="shared" si="77"/>
        <v>10297.644</v>
      </c>
      <c r="Q23" s="14">
        <f t="shared" si="77"/>
        <v>10659.72</v>
      </c>
      <c r="R23" s="14">
        <f t="shared" si="77"/>
        <v>13244.892</v>
      </c>
      <c r="S23" s="14">
        <f t="shared" si="77"/>
        <v>18764.652000000002</v>
      </c>
      <c r="T23" s="14">
        <f t="shared" si="77"/>
        <v>13353.768</v>
      </c>
      <c r="U23" s="14">
        <f t="shared" si="77"/>
        <v>13781.675999999999</v>
      </c>
      <c r="V23" s="14">
        <f t="shared" si="77"/>
        <v>13394.28</v>
      </c>
      <c r="W23" s="14">
        <f t="shared" si="77"/>
        <v>1144.4640000000002</v>
      </c>
      <c r="X23" s="14">
        <f t="shared" si="77"/>
        <v>3284.0039999999999</v>
      </c>
      <c r="Y23" s="14">
        <f t="shared" si="77"/>
        <v>5661.5519999999997</v>
      </c>
      <c r="Z23" s="14">
        <f t="shared" si="77"/>
        <v>3944.8560000000002</v>
      </c>
      <c r="AA23" s="14">
        <f t="shared" si="77"/>
        <v>3223.2359999999999</v>
      </c>
      <c r="AB23" s="14">
        <f t="shared" si="77"/>
        <v>10826.832</v>
      </c>
      <c r="AC23" s="14">
        <f t="shared" si="77"/>
        <v>8550.5640000000003</v>
      </c>
      <c r="AD23" s="14">
        <f t="shared" si="77"/>
        <v>13422.132000000001</v>
      </c>
      <c r="AE23" s="14">
        <f t="shared" si="77"/>
        <v>8596.14</v>
      </c>
      <c r="AF23" s="14">
        <f t="shared" si="77"/>
        <v>8403.7079999999987</v>
      </c>
      <c r="AG23" s="14">
        <f t="shared" si="77"/>
        <v>8418.9</v>
      </c>
      <c r="AH23" s="14">
        <f t="shared" si="77"/>
        <v>8532.84</v>
      </c>
      <c r="AI23" s="14">
        <f t="shared" si="77"/>
        <v>8477.1360000000004</v>
      </c>
      <c r="AJ23" s="14">
        <f t="shared" si="77"/>
        <v>11981.423999999999</v>
      </c>
      <c r="AK23" s="14">
        <f t="shared" si="77"/>
        <v>13404.407999999999</v>
      </c>
      <c r="AL23" s="14">
        <f t="shared" si="77"/>
        <v>14614.704000000002</v>
      </c>
      <c r="AM23" s="14">
        <f t="shared" si="77"/>
        <v>14384.292000000001</v>
      </c>
      <c r="AN23" s="14">
        <f t="shared" si="77"/>
        <v>13249.955999999998</v>
      </c>
      <c r="AO23" s="14">
        <f t="shared" si="77"/>
        <v>1397.664</v>
      </c>
      <c r="AP23" s="39" t="s">
        <v>56</v>
      </c>
      <c r="AQ23" s="37" t="s">
        <v>4</v>
      </c>
      <c r="AR23" s="46">
        <v>1.05</v>
      </c>
      <c r="AS23" s="34">
        <f>$AR$23*12*AS34</f>
        <v>7160.58</v>
      </c>
      <c r="AT23" s="34">
        <f t="shared" ref="AT23:BD23" si="78">$AR$23*12*AT34</f>
        <v>8809.9200000000019</v>
      </c>
      <c r="AU23" s="34">
        <f t="shared" si="78"/>
        <v>6911.1</v>
      </c>
      <c r="AV23" s="34">
        <f t="shared" si="78"/>
        <v>6239.52</v>
      </c>
      <c r="AW23" s="34">
        <f t="shared" si="78"/>
        <v>2937.0600000000004</v>
      </c>
      <c r="AX23" s="34">
        <f t="shared" si="78"/>
        <v>7063.5600000000013</v>
      </c>
      <c r="AY23" s="34">
        <f t="shared" si="78"/>
        <v>5947.2000000000007</v>
      </c>
      <c r="AZ23" s="34">
        <f t="shared" si="78"/>
        <v>8717.94</v>
      </c>
      <c r="BA23" s="34">
        <f t="shared" si="78"/>
        <v>5371.380000000001</v>
      </c>
      <c r="BB23" s="34">
        <f t="shared" si="78"/>
        <v>6912.3600000000015</v>
      </c>
      <c r="BC23" s="34">
        <f t="shared" si="78"/>
        <v>6452.4600000000009</v>
      </c>
      <c r="BD23" s="34">
        <f t="shared" si="78"/>
        <v>6231.9600000000009</v>
      </c>
      <c r="BE23" s="39" t="s">
        <v>41</v>
      </c>
      <c r="BF23" s="37" t="s">
        <v>4</v>
      </c>
      <c r="BG23" s="37">
        <v>1.41</v>
      </c>
      <c r="BH23" s="34">
        <f>$BG$23*12*BH34</f>
        <v>8908.3799999999992</v>
      </c>
      <c r="BI23" s="34">
        <f t="shared" ref="BI23:BM23" si="79">$BG$23*12*BI34</f>
        <v>8652.887999999999</v>
      </c>
      <c r="BJ23" s="34">
        <f t="shared" si="79"/>
        <v>9070.8119999999999</v>
      </c>
      <c r="BK23" s="34">
        <f t="shared" si="79"/>
        <v>8850.851999999999</v>
      </c>
      <c r="BL23" s="34">
        <f t="shared" si="79"/>
        <v>11173.967999999999</v>
      </c>
      <c r="BM23" s="34">
        <f t="shared" si="79"/>
        <v>8789.9399999999987</v>
      </c>
      <c r="BN23" s="61" t="s">
        <v>76</v>
      </c>
      <c r="BO23" s="60" t="s">
        <v>4</v>
      </c>
      <c r="BP23" s="54">
        <v>0.85</v>
      </c>
      <c r="BQ23" s="14">
        <f>$BP$23*12*BQ34</f>
        <v>6937.0199999999995</v>
      </c>
      <c r="BR23" s="14">
        <f t="shared" ref="BR23:BT23" si="80">$BP$23*12*BR34</f>
        <v>5260.14</v>
      </c>
      <c r="BS23" s="14">
        <f t="shared" si="80"/>
        <v>5345.82</v>
      </c>
      <c r="BT23" s="14">
        <f t="shared" si="80"/>
        <v>4912.32</v>
      </c>
      <c r="BU23" s="14">
        <f t="shared" ref="BU23:BV23" si="81">$BP$23*12*BU34</f>
        <v>4734.8399999999992</v>
      </c>
      <c r="BV23" s="14">
        <f t="shared" si="81"/>
        <v>5278.5</v>
      </c>
      <c r="BW23" s="14">
        <f t="shared" ref="BW23:BZ23" si="82">$BP$23*12*BW34</f>
        <v>4295.22</v>
      </c>
      <c r="BX23" s="14">
        <f t="shared" si="82"/>
        <v>3457.7999999999997</v>
      </c>
      <c r="BY23" s="14">
        <f t="shared" si="82"/>
        <v>7447.0199999999995</v>
      </c>
      <c r="BZ23" s="14">
        <f t="shared" si="82"/>
        <v>5272.3799999999992</v>
      </c>
      <c r="CA23" s="97" t="s">
        <v>76</v>
      </c>
      <c r="CB23" s="98" t="s">
        <v>4</v>
      </c>
      <c r="CC23" s="98">
        <v>0.85</v>
      </c>
      <c r="CD23" s="99">
        <f>$CC$23*CD34</f>
        <v>386.41</v>
      </c>
      <c r="CE23" s="39" t="s">
        <v>56</v>
      </c>
      <c r="CF23" s="37" t="s">
        <v>4</v>
      </c>
      <c r="CG23" s="37">
        <v>1.05</v>
      </c>
      <c r="CH23" s="34">
        <f>$CG$23*12*CH34</f>
        <v>5071.5000000000009</v>
      </c>
      <c r="CI23" s="34">
        <f>$CG$23*12*CI34</f>
        <v>7614.18</v>
      </c>
    </row>
    <row r="24" spans="1:91" s="15" customFormat="1" ht="30" customHeight="1" x14ac:dyDescent="0.2">
      <c r="A24" s="69" t="s">
        <v>3</v>
      </c>
      <c r="B24" s="54"/>
      <c r="C24" s="72">
        <f>SUM(C25:C29)</f>
        <v>6.46</v>
      </c>
      <c r="D24" s="73">
        <f>SUM(D25:D29)</f>
        <v>46318.19999999999</v>
      </c>
      <c r="E24" s="73">
        <f t="shared" ref="E24:AO24" si="83">SUM(E25:E29)</f>
        <v>34697.951999999997</v>
      </c>
      <c r="F24" s="73">
        <f t="shared" si="83"/>
        <v>39977.064000000013</v>
      </c>
      <c r="G24" s="73">
        <f t="shared" si="83"/>
        <v>40070.087999999996</v>
      </c>
      <c r="H24" s="73">
        <f t="shared" si="83"/>
        <v>39891.792000000001</v>
      </c>
      <c r="I24" s="73">
        <f t="shared" si="83"/>
        <v>40062.335999999988</v>
      </c>
      <c r="J24" s="73">
        <f t="shared" si="83"/>
        <v>39938.303999999996</v>
      </c>
      <c r="K24" s="73">
        <f t="shared" si="83"/>
        <v>40155.360000000001</v>
      </c>
      <c r="L24" s="73">
        <f t="shared" si="83"/>
        <v>47015.88</v>
      </c>
      <c r="M24" s="73">
        <f t="shared" si="83"/>
        <v>41356.920000000006</v>
      </c>
      <c r="N24" s="73">
        <f t="shared" si="83"/>
        <v>40829.784000000007</v>
      </c>
      <c r="O24" s="73">
        <f t="shared" si="83"/>
        <v>42225.144000000008</v>
      </c>
      <c r="P24" s="73">
        <f t="shared" si="83"/>
        <v>31527.384000000002</v>
      </c>
      <c r="Q24" s="73">
        <f t="shared" si="83"/>
        <v>32635.919999999998</v>
      </c>
      <c r="R24" s="73">
        <f t="shared" si="83"/>
        <v>40550.712</v>
      </c>
      <c r="S24" s="73">
        <f t="shared" si="83"/>
        <v>57450.072</v>
      </c>
      <c r="T24" s="73">
        <f t="shared" si="83"/>
        <v>40884.047999999995</v>
      </c>
      <c r="U24" s="73">
        <f t="shared" si="83"/>
        <v>42194.135999999999</v>
      </c>
      <c r="V24" s="73">
        <f t="shared" si="83"/>
        <v>41008.079999999994</v>
      </c>
      <c r="W24" s="73">
        <f t="shared" si="83"/>
        <v>3503.9040000000005</v>
      </c>
      <c r="X24" s="73">
        <f t="shared" si="83"/>
        <v>10054.343999999999</v>
      </c>
      <c r="Y24" s="73">
        <f t="shared" si="83"/>
        <v>17333.472000000002</v>
      </c>
      <c r="Z24" s="73">
        <f t="shared" si="83"/>
        <v>12077.616000000002</v>
      </c>
      <c r="AA24" s="73">
        <f t="shared" si="83"/>
        <v>9868.2959999999985</v>
      </c>
      <c r="AB24" s="73">
        <f t="shared" si="83"/>
        <v>33147.552000000003</v>
      </c>
      <c r="AC24" s="73">
        <f t="shared" si="83"/>
        <v>26178.503999999997</v>
      </c>
      <c r="AD24" s="73">
        <f t="shared" si="83"/>
        <v>41093.352000000006</v>
      </c>
      <c r="AE24" s="73">
        <f t="shared" si="83"/>
        <v>26318.039999999997</v>
      </c>
      <c r="AF24" s="73">
        <f t="shared" si="83"/>
        <v>25728.887999999995</v>
      </c>
      <c r="AG24" s="73">
        <f t="shared" si="83"/>
        <v>25775.399999999998</v>
      </c>
      <c r="AH24" s="73">
        <f t="shared" si="83"/>
        <v>26124.239999999998</v>
      </c>
      <c r="AI24" s="73">
        <f t="shared" si="83"/>
        <v>25953.696</v>
      </c>
      <c r="AJ24" s="73">
        <f t="shared" si="83"/>
        <v>36682.464</v>
      </c>
      <c r="AK24" s="73">
        <f t="shared" si="83"/>
        <v>41039.087999999996</v>
      </c>
      <c r="AL24" s="73">
        <f t="shared" si="83"/>
        <v>44744.544000000002</v>
      </c>
      <c r="AM24" s="73">
        <f t="shared" si="83"/>
        <v>44039.112000000001</v>
      </c>
      <c r="AN24" s="73">
        <f t="shared" si="83"/>
        <v>40566.215999999993</v>
      </c>
      <c r="AO24" s="73">
        <f t="shared" si="83"/>
        <v>4279.1040000000003</v>
      </c>
      <c r="AP24" s="36" t="s">
        <v>3</v>
      </c>
      <c r="AQ24" s="37"/>
      <c r="AR24" s="47">
        <f>SUM(AR25:AR29)</f>
        <v>7.59</v>
      </c>
      <c r="AS24" s="35">
        <f>AS25+AS26+AS27+AS28+AS29</f>
        <v>51760.76400000001</v>
      </c>
      <c r="AT24" s="35">
        <f t="shared" ref="AT24:BD24" si="84">AT25+AT26+AT27+AT28+AT29</f>
        <v>63683.136000000013</v>
      </c>
      <c r="AU24" s="35">
        <f t="shared" si="84"/>
        <v>49957.380000000005</v>
      </c>
      <c r="AV24" s="35">
        <f t="shared" si="84"/>
        <v>45102.816000000006</v>
      </c>
      <c r="AW24" s="35">
        <f t="shared" si="84"/>
        <v>21230.748000000003</v>
      </c>
      <c r="AX24" s="35">
        <f t="shared" si="84"/>
        <v>51059.448000000011</v>
      </c>
      <c r="AY24" s="35">
        <f t="shared" si="84"/>
        <v>42989.760000000002</v>
      </c>
      <c r="AZ24" s="35">
        <f t="shared" si="84"/>
        <v>63018.252000000008</v>
      </c>
      <c r="BA24" s="35">
        <f t="shared" si="84"/>
        <v>38827.404000000002</v>
      </c>
      <c r="BB24" s="35">
        <f t="shared" si="84"/>
        <v>49966.488000000005</v>
      </c>
      <c r="BC24" s="35">
        <f t="shared" si="84"/>
        <v>46642.068000000007</v>
      </c>
      <c r="BD24" s="35">
        <f t="shared" si="84"/>
        <v>45048.168000000005</v>
      </c>
      <c r="BE24" s="36" t="s">
        <v>3</v>
      </c>
      <c r="BF24" s="37"/>
      <c r="BG24" s="41">
        <f>SUM(BG25:BG29)</f>
        <v>4</v>
      </c>
      <c r="BH24" s="35">
        <f t="shared" ref="BH24:BM24" si="85">BH25+BH26+BH27+BH28+BH29</f>
        <v>25272</v>
      </c>
      <c r="BI24" s="35">
        <f t="shared" si="85"/>
        <v>24547.199999999993</v>
      </c>
      <c r="BJ24" s="35">
        <f t="shared" si="85"/>
        <v>25732.799999999999</v>
      </c>
      <c r="BK24" s="35">
        <f t="shared" si="85"/>
        <v>25108.799999999999</v>
      </c>
      <c r="BL24" s="35">
        <f t="shared" si="85"/>
        <v>31699.199999999993</v>
      </c>
      <c r="BM24" s="35">
        <f t="shared" si="85"/>
        <v>24936</v>
      </c>
      <c r="BN24" s="59" t="s">
        <v>3</v>
      </c>
      <c r="BO24" s="60"/>
      <c r="BP24" s="72">
        <f>SUM(BP25:BP29)</f>
        <v>10.93</v>
      </c>
      <c r="BQ24" s="73">
        <f>SUM(BQ25:BQ29)</f>
        <v>89201.915999999997</v>
      </c>
      <c r="BR24" s="73">
        <f t="shared" ref="BR24:BT24" si="86">SUM(BR25:BR29)</f>
        <v>67639.212</v>
      </c>
      <c r="BS24" s="73">
        <f t="shared" si="86"/>
        <v>68740.956000000006</v>
      </c>
      <c r="BT24" s="73">
        <f t="shared" si="86"/>
        <v>63166.656000000003</v>
      </c>
      <c r="BU24" s="73">
        <f t="shared" ref="BU24:BV24" si="87">SUM(BU25:BU29)</f>
        <v>60884.471999999994</v>
      </c>
      <c r="BV24" s="73">
        <f t="shared" si="87"/>
        <v>67875.3</v>
      </c>
      <c r="BW24" s="73">
        <f t="shared" ref="BW24:BZ24" si="88">SUM(BW25:BW29)</f>
        <v>55231.475999999995</v>
      </c>
      <c r="BX24" s="73">
        <f t="shared" si="88"/>
        <v>44463.24</v>
      </c>
      <c r="BY24" s="73">
        <f t="shared" si="88"/>
        <v>95759.915999999997</v>
      </c>
      <c r="BZ24" s="73">
        <f t="shared" si="88"/>
        <v>67796.603999999992</v>
      </c>
      <c r="CA24" s="93" t="s">
        <v>3</v>
      </c>
      <c r="CB24" s="94"/>
      <c r="CC24" s="108">
        <f>SUM(CC25:CC29)</f>
        <v>7.24</v>
      </c>
      <c r="CD24" s="110">
        <f>SUM(CD25:CD29)</f>
        <v>39495.648000000001</v>
      </c>
      <c r="CE24" s="58" t="s">
        <v>3</v>
      </c>
      <c r="CF24" s="37"/>
      <c r="CG24" s="41">
        <f>SUM(CG25:CG29)</f>
        <v>4.57</v>
      </c>
      <c r="CH24" s="35">
        <f>SUM(CH25:CH29)</f>
        <v>22073.1</v>
      </c>
      <c r="CI24" s="35">
        <f>SUM(CI25:CI29)</f>
        <v>33139.811999999998</v>
      </c>
    </row>
    <row r="25" spans="1:91" s="15" customFormat="1" ht="24.75" customHeight="1" x14ac:dyDescent="0.2">
      <c r="A25" s="61" t="s">
        <v>42</v>
      </c>
      <c r="B25" s="60" t="s">
        <v>43</v>
      </c>
      <c r="C25" s="54">
        <v>1.81</v>
      </c>
      <c r="D25" s="14">
        <f t="shared" ref="D25:AO25" si="89">$C$25*12*D34</f>
        <v>12977.699999999999</v>
      </c>
      <c r="E25" s="14">
        <f t="shared" si="89"/>
        <v>9721.8719999999994</v>
      </c>
      <c r="F25" s="14">
        <f t="shared" si="89"/>
        <v>11201.004000000001</v>
      </c>
      <c r="G25" s="14">
        <f t="shared" si="89"/>
        <v>11227.067999999999</v>
      </c>
      <c r="H25" s="14">
        <f t="shared" si="89"/>
        <v>11177.111999999999</v>
      </c>
      <c r="I25" s="14">
        <f t="shared" si="89"/>
        <v>11224.895999999999</v>
      </c>
      <c r="J25" s="14">
        <f t="shared" si="89"/>
        <v>11190.144</v>
      </c>
      <c r="K25" s="14">
        <f t="shared" si="89"/>
        <v>11250.96</v>
      </c>
      <c r="L25" s="14">
        <f t="shared" si="89"/>
        <v>13173.179999999998</v>
      </c>
      <c r="M25" s="14">
        <f t="shared" si="89"/>
        <v>11587.619999999999</v>
      </c>
      <c r="N25" s="14">
        <f t="shared" si="89"/>
        <v>11439.924000000001</v>
      </c>
      <c r="O25" s="14">
        <f t="shared" si="89"/>
        <v>11830.884</v>
      </c>
      <c r="P25" s="14">
        <f t="shared" si="89"/>
        <v>8833.5239999999994</v>
      </c>
      <c r="Q25" s="14">
        <f t="shared" si="89"/>
        <v>9144.119999999999</v>
      </c>
      <c r="R25" s="14">
        <f t="shared" si="89"/>
        <v>11361.732</v>
      </c>
      <c r="S25" s="14">
        <f t="shared" si="89"/>
        <v>16096.691999999999</v>
      </c>
      <c r="T25" s="14">
        <f t="shared" si="89"/>
        <v>11455.127999999999</v>
      </c>
      <c r="U25" s="14">
        <f t="shared" si="89"/>
        <v>11822.195999999998</v>
      </c>
      <c r="V25" s="14">
        <f t="shared" si="89"/>
        <v>11489.88</v>
      </c>
      <c r="W25" s="14">
        <f t="shared" si="89"/>
        <v>981.74400000000003</v>
      </c>
      <c r="X25" s="14">
        <f t="shared" si="89"/>
        <v>2817.0839999999998</v>
      </c>
      <c r="Y25" s="14">
        <f t="shared" si="89"/>
        <v>4856.5919999999996</v>
      </c>
      <c r="Z25" s="14">
        <f t="shared" si="89"/>
        <v>3383.9760000000001</v>
      </c>
      <c r="AA25" s="14">
        <f t="shared" si="89"/>
        <v>2764.9559999999997</v>
      </c>
      <c r="AB25" s="14">
        <f t="shared" si="89"/>
        <v>9287.4719999999998</v>
      </c>
      <c r="AC25" s="14">
        <f t="shared" si="89"/>
        <v>7334.8439999999991</v>
      </c>
      <c r="AD25" s="14">
        <f t="shared" si="89"/>
        <v>11513.771999999999</v>
      </c>
      <c r="AE25" s="14">
        <f t="shared" si="89"/>
        <v>7373.94</v>
      </c>
      <c r="AF25" s="14">
        <f t="shared" si="89"/>
        <v>7208.8679999999995</v>
      </c>
      <c r="AG25" s="14">
        <f t="shared" si="89"/>
        <v>7221.9</v>
      </c>
      <c r="AH25" s="14">
        <f t="shared" si="89"/>
        <v>7319.6399999999994</v>
      </c>
      <c r="AI25" s="14">
        <f t="shared" si="89"/>
        <v>7271.8559999999998</v>
      </c>
      <c r="AJ25" s="14">
        <f t="shared" si="89"/>
        <v>10277.903999999999</v>
      </c>
      <c r="AK25" s="14">
        <f t="shared" si="89"/>
        <v>11498.567999999999</v>
      </c>
      <c r="AL25" s="14">
        <f t="shared" si="89"/>
        <v>12536.784</v>
      </c>
      <c r="AM25" s="14">
        <f t="shared" si="89"/>
        <v>12339.132</v>
      </c>
      <c r="AN25" s="14">
        <f t="shared" si="89"/>
        <v>11366.075999999999</v>
      </c>
      <c r="AO25" s="14">
        <f t="shared" si="89"/>
        <v>1198.944</v>
      </c>
      <c r="AP25" s="39" t="s">
        <v>57</v>
      </c>
      <c r="AQ25" s="40" t="s">
        <v>43</v>
      </c>
      <c r="AR25" s="46">
        <v>2.95</v>
      </c>
      <c r="AS25" s="34">
        <f>$AR$25*12*AS34</f>
        <v>20117.820000000003</v>
      </c>
      <c r="AT25" s="34">
        <f t="shared" ref="AT25:BD25" si="90">$AR$25*12*AT34</f>
        <v>24751.680000000004</v>
      </c>
      <c r="AU25" s="34">
        <f t="shared" si="90"/>
        <v>19416.900000000001</v>
      </c>
      <c r="AV25" s="34">
        <f t="shared" si="90"/>
        <v>17530.080000000002</v>
      </c>
      <c r="AW25" s="34">
        <f t="shared" si="90"/>
        <v>8251.7400000000016</v>
      </c>
      <c r="AX25" s="34">
        <f t="shared" si="90"/>
        <v>19845.240000000005</v>
      </c>
      <c r="AY25" s="34">
        <f t="shared" si="90"/>
        <v>16708.800000000003</v>
      </c>
      <c r="AZ25" s="34">
        <f t="shared" si="90"/>
        <v>24493.260000000002</v>
      </c>
      <c r="BA25" s="34">
        <f t="shared" si="90"/>
        <v>15091.020000000002</v>
      </c>
      <c r="BB25" s="34">
        <f t="shared" si="90"/>
        <v>19420.440000000002</v>
      </c>
      <c r="BC25" s="34">
        <f t="shared" si="90"/>
        <v>18128.340000000004</v>
      </c>
      <c r="BD25" s="34">
        <f t="shared" si="90"/>
        <v>17508.840000000004</v>
      </c>
      <c r="BE25" s="39" t="s">
        <v>42</v>
      </c>
      <c r="BF25" s="40" t="s">
        <v>43</v>
      </c>
      <c r="BG25" s="37">
        <v>1.1499999999999999</v>
      </c>
      <c r="BH25" s="34">
        <f>$BG$25*12*BH34</f>
        <v>7265.7</v>
      </c>
      <c r="BI25" s="34">
        <f t="shared" ref="BI25:BM25" si="91">$BG$25*12*BI34</f>
        <v>7057.3199999999988</v>
      </c>
      <c r="BJ25" s="34">
        <f t="shared" si="91"/>
        <v>7398.1799999999994</v>
      </c>
      <c r="BK25" s="34">
        <f t="shared" si="91"/>
        <v>7218.78</v>
      </c>
      <c r="BL25" s="34">
        <f t="shared" si="91"/>
        <v>9113.5199999999986</v>
      </c>
      <c r="BM25" s="34">
        <f t="shared" si="91"/>
        <v>7169.0999999999995</v>
      </c>
      <c r="BN25" s="61" t="s">
        <v>77</v>
      </c>
      <c r="BO25" s="60" t="s">
        <v>78</v>
      </c>
      <c r="BP25" s="54">
        <v>6.6</v>
      </c>
      <c r="BQ25" s="14">
        <f>$BP$25*12*BQ34</f>
        <v>53863.919999999991</v>
      </c>
      <c r="BR25" s="14">
        <f t="shared" ref="BR25:BT25" si="92">$BP$25*12*BR34</f>
        <v>40843.439999999995</v>
      </c>
      <c r="BS25" s="14">
        <f t="shared" si="92"/>
        <v>41508.719999999994</v>
      </c>
      <c r="BT25" s="14">
        <f t="shared" si="92"/>
        <v>38142.719999999994</v>
      </c>
      <c r="BU25" s="14">
        <f t="shared" ref="BU25:BV25" si="93">$BP$25*12*BU34</f>
        <v>36764.639999999992</v>
      </c>
      <c r="BV25" s="14">
        <f t="shared" si="93"/>
        <v>40985.999999999993</v>
      </c>
      <c r="BW25" s="14">
        <f t="shared" ref="BW25:BZ25" si="94">$BP$25*12*BW34</f>
        <v>33351.119999999995</v>
      </c>
      <c r="BX25" s="14">
        <f t="shared" si="94"/>
        <v>26848.799999999996</v>
      </c>
      <c r="BY25" s="14">
        <f t="shared" si="94"/>
        <v>57823.919999999991</v>
      </c>
      <c r="BZ25" s="14">
        <f t="shared" si="94"/>
        <v>40938.479999999996</v>
      </c>
      <c r="CA25" s="97" t="s">
        <v>77</v>
      </c>
      <c r="CB25" s="104" t="s">
        <v>78</v>
      </c>
      <c r="CC25" s="98">
        <v>4.5999999999999996</v>
      </c>
      <c r="CD25" s="14">
        <f>$CC$25*12*CD34</f>
        <v>25093.919999999998</v>
      </c>
      <c r="CE25" s="39" t="s">
        <v>57</v>
      </c>
      <c r="CF25" s="40" t="s">
        <v>43</v>
      </c>
      <c r="CG25" s="37">
        <v>1.95</v>
      </c>
      <c r="CH25" s="34">
        <f>$CG$25*12*CH34</f>
        <v>9418.5</v>
      </c>
      <c r="CI25" s="34">
        <f>$CG$25*12*CI34</f>
        <v>14140.619999999999</v>
      </c>
    </row>
    <row r="26" spans="1:91" s="15" customFormat="1" ht="54" customHeight="1" x14ac:dyDescent="0.2">
      <c r="A26" s="53" t="s">
        <v>44</v>
      </c>
      <c r="B26" s="60" t="s">
        <v>45</v>
      </c>
      <c r="C26" s="54">
        <v>1.48</v>
      </c>
      <c r="D26" s="14">
        <f t="shared" ref="D26:AO26" si="95">$C$26*12*D34</f>
        <v>10611.599999999999</v>
      </c>
      <c r="E26" s="14">
        <f t="shared" si="95"/>
        <v>7949.3759999999993</v>
      </c>
      <c r="F26" s="14">
        <f t="shared" si="95"/>
        <v>9158.8320000000003</v>
      </c>
      <c r="G26" s="14">
        <f t="shared" si="95"/>
        <v>9180.1439999999984</v>
      </c>
      <c r="H26" s="14">
        <f t="shared" si="95"/>
        <v>9139.2960000000003</v>
      </c>
      <c r="I26" s="14">
        <f t="shared" si="95"/>
        <v>9178.3679999999986</v>
      </c>
      <c r="J26" s="14">
        <f t="shared" si="95"/>
        <v>9149.9519999999993</v>
      </c>
      <c r="K26" s="14">
        <f t="shared" si="95"/>
        <v>9199.6799999999985</v>
      </c>
      <c r="L26" s="14">
        <f t="shared" si="95"/>
        <v>10771.439999999999</v>
      </c>
      <c r="M26" s="14">
        <f t="shared" si="95"/>
        <v>9474.9599999999991</v>
      </c>
      <c r="N26" s="14">
        <f t="shared" si="95"/>
        <v>9354.1919999999991</v>
      </c>
      <c r="O26" s="14">
        <f t="shared" si="95"/>
        <v>9673.8719999999994</v>
      </c>
      <c r="P26" s="14">
        <f t="shared" si="95"/>
        <v>7222.9919999999993</v>
      </c>
      <c r="Q26" s="14">
        <f t="shared" si="95"/>
        <v>7476.9599999999991</v>
      </c>
      <c r="R26" s="14">
        <f t="shared" si="95"/>
        <v>9290.2559999999994</v>
      </c>
      <c r="S26" s="14">
        <f t="shared" si="95"/>
        <v>13161.936</v>
      </c>
      <c r="T26" s="14">
        <f t="shared" si="95"/>
        <v>9366.623999999998</v>
      </c>
      <c r="U26" s="14">
        <f t="shared" si="95"/>
        <v>9666.7679999999982</v>
      </c>
      <c r="V26" s="14">
        <f t="shared" si="95"/>
        <v>9395.0399999999991</v>
      </c>
      <c r="W26" s="14">
        <f t="shared" si="95"/>
        <v>802.75199999999995</v>
      </c>
      <c r="X26" s="14">
        <f t="shared" si="95"/>
        <v>2303.4719999999998</v>
      </c>
      <c r="Y26" s="14">
        <f t="shared" si="95"/>
        <v>3971.1359999999995</v>
      </c>
      <c r="Z26" s="14">
        <f t="shared" si="95"/>
        <v>2767.0079999999998</v>
      </c>
      <c r="AA26" s="14">
        <f t="shared" si="95"/>
        <v>2260.8479999999995</v>
      </c>
      <c r="AB26" s="14">
        <f t="shared" si="95"/>
        <v>7594.1759999999995</v>
      </c>
      <c r="AC26" s="14">
        <f t="shared" si="95"/>
        <v>5997.5519999999988</v>
      </c>
      <c r="AD26" s="14">
        <f t="shared" si="95"/>
        <v>9414.5759999999991</v>
      </c>
      <c r="AE26" s="14">
        <f t="shared" si="95"/>
        <v>6029.5199999999995</v>
      </c>
      <c r="AF26" s="14">
        <f t="shared" si="95"/>
        <v>5894.543999999999</v>
      </c>
      <c r="AG26" s="14">
        <f t="shared" si="95"/>
        <v>5905.1999999999989</v>
      </c>
      <c r="AH26" s="14">
        <f t="shared" si="95"/>
        <v>5985.119999999999</v>
      </c>
      <c r="AI26" s="14">
        <f t="shared" si="95"/>
        <v>5946.0479999999998</v>
      </c>
      <c r="AJ26" s="14">
        <f t="shared" si="95"/>
        <v>8404.0319999999992</v>
      </c>
      <c r="AK26" s="14">
        <f t="shared" si="95"/>
        <v>9402.1439999999984</v>
      </c>
      <c r="AL26" s="14">
        <f t="shared" si="95"/>
        <v>10251.072</v>
      </c>
      <c r="AM26" s="14">
        <f t="shared" si="95"/>
        <v>10089.456</v>
      </c>
      <c r="AN26" s="14">
        <f t="shared" si="95"/>
        <v>9293.8079999999973</v>
      </c>
      <c r="AO26" s="14">
        <f t="shared" si="95"/>
        <v>980.35199999999998</v>
      </c>
      <c r="AP26" s="38" t="s">
        <v>44</v>
      </c>
      <c r="AQ26" s="40" t="s">
        <v>45</v>
      </c>
      <c r="AR26" s="46">
        <v>1.37</v>
      </c>
      <c r="AS26" s="34">
        <f>$AR$26*12*AS34</f>
        <v>9342.8520000000008</v>
      </c>
      <c r="AT26" s="34">
        <f t="shared" ref="AT26:BD26" si="96">$AR$26*12*AT34</f>
        <v>11494.848000000002</v>
      </c>
      <c r="AU26" s="34">
        <f t="shared" si="96"/>
        <v>9017.34</v>
      </c>
      <c r="AV26" s="34">
        <f t="shared" si="96"/>
        <v>8141.0880000000006</v>
      </c>
      <c r="AW26" s="34">
        <f t="shared" si="96"/>
        <v>3832.1640000000002</v>
      </c>
      <c r="AX26" s="34">
        <f t="shared" si="96"/>
        <v>9216.264000000001</v>
      </c>
      <c r="AY26" s="34">
        <f t="shared" si="96"/>
        <v>7759.68</v>
      </c>
      <c r="AZ26" s="34">
        <f t="shared" si="96"/>
        <v>11374.836000000001</v>
      </c>
      <c r="BA26" s="34">
        <f t="shared" si="96"/>
        <v>7008.3720000000003</v>
      </c>
      <c r="BB26" s="34">
        <f t="shared" si="96"/>
        <v>9018.9840000000004</v>
      </c>
      <c r="BC26" s="34">
        <f t="shared" si="96"/>
        <v>8418.9240000000009</v>
      </c>
      <c r="BD26" s="34">
        <f t="shared" si="96"/>
        <v>8131.2240000000011</v>
      </c>
      <c r="BE26" s="38" t="s">
        <v>44</v>
      </c>
      <c r="BF26" s="40" t="s">
        <v>45</v>
      </c>
      <c r="BG26" s="37">
        <v>1.48</v>
      </c>
      <c r="BH26" s="34">
        <f>$BG$26*12*BH34</f>
        <v>9350.64</v>
      </c>
      <c r="BI26" s="34">
        <f t="shared" ref="BI26:BM26" si="97">$BG$26*12*BI34</f>
        <v>9082.4639999999981</v>
      </c>
      <c r="BJ26" s="34">
        <f t="shared" si="97"/>
        <v>9521.1359999999986</v>
      </c>
      <c r="BK26" s="34">
        <f t="shared" si="97"/>
        <v>9290.2559999999994</v>
      </c>
      <c r="BL26" s="34">
        <f t="shared" si="97"/>
        <v>11728.703999999998</v>
      </c>
      <c r="BM26" s="34">
        <f t="shared" si="97"/>
        <v>9226.32</v>
      </c>
      <c r="BN26" s="61" t="s">
        <v>79</v>
      </c>
      <c r="BO26" s="60" t="s">
        <v>80</v>
      </c>
      <c r="BP26" s="54">
        <v>1.37</v>
      </c>
      <c r="BQ26" s="14">
        <f>$BP$26*12*BQ34</f>
        <v>11180.844000000001</v>
      </c>
      <c r="BR26" s="14">
        <f t="shared" ref="BR26:BT26" si="98">$BP$26*12*BR34</f>
        <v>8478.108000000002</v>
      </c>
      <c r="BS26" s="14">
        <f t="shared" si="98"/>
        <v>8616.2040000000015</v>
      </c>
      <c r="BT26" s="14">
        <f t="shared" si="98"/>
        <v>7917.5040000000008</v>
      </c>
      <c r="BU26" s="14">
        <f t="shared" ref="BU26:BV26" si="99">$BP$26*12*BU34</f>
        <v>7631.4480000000003</v>
      </c>
      <c r="BV26" s="14">
        <f t="shared" si="99"/>
        <v>8507.7000000000007</v>
      </c>
      <c r="BW26" s="14">
        <f t="shared" ref="BW26:BZ26" si="100">$BP$26*12*BW34</f>
        <v>6922.8840000000009</v>
      </c>
      <c r="BX26" s="14">
        <f t="shared" si="100"/>
        <v>5573.1600000000008</v>
      </c>
      <c r="BY26" s="14">
        <f t="shared" si="100"/>
        <v>12002.844000000001</v>
      </c>
      <c r="BZ26" s="14">
        <f t="shared" si="100"/>
        <v>8497.8360000000011</v>
      </c>
      <c r="CA26" s="102" t="s">
        <v>79</v>
      </c>
      <c r="CB26" s="104" t="s">
        <v>80</v>
      </c>
      <c r="CC26" s="98">
        <v>1.37</v>
      </c>
      <c r="CD26" s="14">
        <f>$CC$26*12*CD34</f>
        <v>7473.6240000000007</v>
      </c>
      <c r="CE26" s="39" t="s">
        <v>44</v>
      </c>
      <c r="CF26" s="40" t="s">
        <v>45</v>
      </c>
      <c r="CG26" s="37">
        <v>1.37</v>
      </c>
      <c r="CH26" s="34">
        <f>$CG$26*12*CH34</f>
        <v>6617.1</v>
      </c>
      <c r="CI26" s="34">
        <f>$CG$26*12*CI34</f>
        <v>9934.6920000000009</v>
      </c>
    </row>
    <row r="27" spans="1:91" s="15" customFormat="1" ht="31.5" customHeight="1" x14ac:dyDescent="0.2">
      <c r="A27" s="53" t="s">
        <v>46</v>
      </c>
      <c r="B27" s="60" t="s">
        <v>19</v>
      </c>
      <c r="C27" s="54">
        <v>1.8</v>
      </c>
      <c r="D27" s="14">
        <f t="shared" ref="D27:AO27" si="101">$C$27*12*D34</f>
        <v>12906</v>
      </c>
      <c r="E27" s="14">
        <f t="shared" si="101"/>
        <v>9668.1600000000017</v>
      </c>
      <c r="F27" s="14">
        <f t="shared" si="101"/>
        <v>11139.120000000003</v>
      </c>
      <c r="G27" s="14">
        <f t="shared" si="101"/>
        <v>11165.04</v>
      </c>
      <c r="H27" s="14">
        <f t="shared" si="101"/>
        <v>11115.36</v>
      </c>
      <c r="I27" s="14">
        <f t="shared" si="101"/>
        <v>11162.88</v>
      </c>
      <c r="J27" s="14">
        <f t="shared" si="101"/>
        <v>11128.320000000002</v>
      </c>
      <c r="K27" s="14">
        <f t="shared" si="101"/>
        <v>11188.800000000001</v>
      </c>
      <c r="L27" s="14">
        <f t="shared" si="101"/>
        <v>13100.400000000001</v>
      </c>
      <c r="M27" s="14">
        <f t="shared" si="101"/>
        <v>11523.6</v>
      </c>
      <c r="N27" s="14">
        <f t="shared" si="101"/>
        <v>11376.720000000001</v>
      </c>
      <c r="O27" s="14">
        <f t="shared" si="101"/>
        <v>11765.520000000002</v>
      </c>
      <c r="P27" s="14">
        <f t="shared" si="101"/>
        <v>8784.7200000000012</v>
      </c>
      <c r="Q27" s="14">
        <f t="shared" si="101"/>
        <v>9093.6</v>
      </c>
      <c r="R27" s="14">
        <f t="shared" si="101"/>
        <v>11298.960000000001</v>
      </c>
      <c r="S27" s="14">
        <f t="shared" si="101"/>
        <v>16007.760000000002</v>
      </c>
      <c r="T27" s="14">
        <f t="shared" si="101"/>
        <v>11391.84</v>
      </c>
      <c r="U27" s="14">
        <f t="shared" si="101"/>
        <v>11756.88</v>
      </c>
      <c r="V27" s="14">
        <f t="shared" si="101"/>
        <v>11426.400000000001</v>
      </c>
      <c r="W27" s="14">
        <f t="shared" si="101"/>
        <v>976.32000000000016</v>
      </c>
      <c r="X27" s="14">
        <f t="shared" si="101"/>
        <v>2801.52</v>
      </c>
      <c r="Y27" s="14">
        <f t="shared" si="101"/>
        <v>4829.76</v>
      </c>
      <c r="Z27" s="14">
        <f t="shared" si="101"/>
        <v>3365.2800000000007</v>
      </c>
      <c r="AA27" s="14">
        <f t="shared" si="101"/>
        <v>2749.6800000000003</v>
      </c>
      <c r="AB27" s="14">
        <f t="shared" si="101"/>
        <v>9236.1600000000017</v>
      </c>
      <c r="AC27" s="14">
        <f t="shared" si="101"/>
        <v>7294.3200000000006</v>
      </c>
      <c r="AD27" s="14">
        <f t="shared" si="101"/>
        <v>11450.160000000002</v>
      </c>
      <c r="AE27" s="14">
        <f t="shared" si="101"/>
        <v>7333.2000000000007</v>
      </c>
      <c r="AF27" s="14">
        <f t="shared" si="101"/>
        <v>7169.04</v>
      </c>
      <c r="AG27" s="14">
        <f t="shared" si="101"/>
        <v>7182.0000000000009</v>
      </c>
      <c r="AH27" s="14">
        <f t="shared" si="101"/>
        <v>7279.2000000000007</v>
      </c>
      <c r="AI27" s="14">
        <f t="shared" si="101"/>
        <v>7231.68</v>
      </c>
      <c r="AJ27" s="14">
        <f t="shared" si="101"/>
        <v>10221.120000000001</v>
      </c>
      <c r="AK27" s="14">
        <f t="shared" si="101"/>
        <v>11435.04</v>
      </c>
      <c r="AL27" s="14">
        <f t="shared" si="101"/>
        <v>12467.520000000002</v>
      </c>
      <c r="AM27" s="14">
        <f t="shared" si="101"/>
        <v>12270.960000000001</v>
      </c>
      <c r="AN27" s="14">
        <f t="shared" si="101"/>
        <v>11303.28</v>
      </c>
      <c r="AO27" s="14">
        <f t="shared" si="101"/>
        <v>1192.3200000000002</v>
      </c>
      <c r="AP27" s="38" t="s">
        <v>46</v>
      </c>
      <c r="AQ27" s="40" t="s">
        <v>19</v>
      </c>
      <c r="AR27" s="46">
        <v>2.02</v>
      </c>
      <c r="AS27" s="34">
        <f>$AR$27*12*AS34</f>
        <v>13775.592000000001</v>
      </c>
      <c r="AT27" s="34">
        <f t="shared" ref="AT27:BD27" si="102">$AR$27*12*AT34</f>
        <v>16948.608000000004</v>
      </c>
      <c r="AU27" s="34">
        <f t="shared" si="102"/>
        <v>13295.640000000001</v>
      </c>
      <c r="AV27" s="34">
        <f t="shared" si="102"/>
        <v>12003.648000000001</v>
      </c>
      <c r="AW27" s="34">
        <f t="shared" si="102"/>
        <v>5650.3440000000001</v>
      </c>
      <c r="AX27" s="34">
        <f t="shared" si="102"/>
        <v>13588.944000000001</v>
      </c>
      <c r="AY27" s="34">
        <f t="shared" si="102"/>
        <v>11441.28</v>
      </c>
      <c r="AZ27" s="34">
        <f t="shared" si="102"/>
        <v>16771.655999999999</v>
      </c>
      <c r="BA27" s="34">
        <f t="shared" si="102"/>
        <v>10333.512000000001</v>
      </c>
      <c r="BB27" s="34">
        <f t="shared" si="102"/>
        <v>13298.064000000002</v>
      </c>
      <c r="BC27" s="34">
        <f t="shared" si="102"/>
        <v>12413.304000000002</v>
      </c>
      <c r="BD27" s="34">
        <f t="shared" si="102"/>
        <v>11989.104000000001</v>
      </c>
      <c r="BE27" s="38" t="s">
        <v>46</v>
      </c>
      <c r="BF27" s="40" t="s">
        <v>19</v>
      </c>
      <c r="BG27" s="37">
        <v>0</v>
      </c>
      <c r="BH27" s="34">
        <f>$BG$27*12*BH34</f>
        <v>0</v>
      </c>
      <c r="BI27" s="34">
        <f t="shared" ref="BI27:BM27" si="103">$BG$27*12*BI34</f>
        <v>0</v>
      </c>
      <c r="BJ27" s="34">
        <f t="shared" si="103"/>
        <v>0</v>
      </c>
      <c r="BK27" s="34">
        <f t="shared" si="103"/>
        <v>0</v>
      </c>
      <c r="BL27" s="34">
        <f t="shared" si="103"/>
        <v>0</v>
      </c>
      <c r="BM27" s="34">
        <f t="shared" si="103"/>
        <v>0</v>
      </c>
      <c r="BN27" s="61" t="s">
        <v>81</v>
      </c>
      <c r="BO27" s="60" t="s">
        <v>19</v>
      </c>
      <c r="BP27" s="54">
        <v>1.69</v>
      </c>
      <c r="BQ27" s="14">
        <f>$BP$27*12*BQ34</f>
        <v>13792.428000000002</v>
      </c>
      <c r="BR27" s="14">
        <f t="shared" ref="BR27:BT27" si="104">$BP$27*12*BR34</f>
        <v>10458.396000000001</v>
      </c>
      <c r="BS27" s="14">
        <f t="shared" si="104"/>
        <v>10628.748000000001</v>
      </c>
      <c r="BT27" s="14">
        <f t="shared" si="104"/>
        <v>9766.8480000000018</v>
      </c>
      <c r="BU27" s="14">
        <f t="shared" ref="BU27:BV27" si="105">$BP$27*12*BU34</f>
        <v>9413.9760000000006</v>
      </c>
      <c r="BV27" s="14">
        <f t="shared" si="105"/>
        <v>10494.900000000001</v>
      </c>
      <c r="BW27" s="14">
        <f t="shared" ref="BW27:BZ27" si="106">$BP$27*12*BW34</f>
        <v>8539.9080000000013</v>
      </c>
      <c r="BX27" s="14">
        <f t="shared" si="106"/>
        <v>6874.92</v>
      </c>
      <c r="BY27" s="14">
        <f t="shared" si="106"/>
        <v>14806.428000000002</v>
      </c>
      <c r="BZ27" s="14">
        <f t="shared" si="106"/>
        <v>10482.732</v>
      </c>
      <c r="CA27" s="102" t="s">
        <v>81</v>
      </c>
      <c r="CB27" s="105" t="s">
        <v>19</v>
      </c>
      <c r="CC27" s="98">
        <v>0</v>
      </c>
      <c r="CD27" s="14">
        <f>$CC$27*12*CD34</f>
        <v>0</v>
      </c>
      <c r="CE27" s="39" t="s">
        <v>46</v>
      </c>
      <c r="CF27" s="40" t="s">
        <v>19</v>
      </c>
      <c r="CG27" s="37">
        <v>0</v>
      </c>
      <c r="CH27" s="34">
        <v>0</v>
      </c>
      <c r="CI27" s="34">
        <v>0</v>
      </c>
    </row>
    <row r="28" spans="1:91" s="15" customFormat="1" ht="40.5" customHeight="1" x14ac:dyDescent="0.2">
      <c r="A28" s="53" t="s">
        <v>47</v>
      </c>
      <c r="B28" s="54" t="s">
        <v>2</v>
      </c>
      <c r="C28" s="54">
        <v>0.99</v>
      </c>
      <c r="D28" s="14">
        <f t="shared" ref="D28:AO28" si="107">$C$28*12*D34</f>
        <v>7098.2999999999993</v>
      </c>
      <c r="E28" s="14">
        <f t="shared" si="107"/>
        <v>5317.4879999999994</v>
      </c>
      <c r="F28" s="14">
        <f t="shared" si="107"/>
        <v>6126.5159999999996</v>
      </c>
      <c r="G28" s="14">
        <f t="shared" si="107"/>
        <v>6140.771999999999</v>
      </c>
      <c r="H28" s="14">
        <f t="shared" si="107"/>
        <v>6113.4479999999994</v>
      </c>
      <c r="I28" s="14">
        <f t="shared" si="107"/>
        <v>6139.5839999999989</v>
      </c>
      <c r="J28" s="14">
        <f t="shared" si="107"/>
        <v>6120.576</v>
      </c>
      <c r="K28" s="14">
        <f t="shared" si="107"/>
        <v>6153.8399999999992</v>
      </c>
      <c r="L28" s="14">
        <f t="shared" si="107"/>
        <v>7205.2199999999993</v>
      </c>
      <c r="M28" s="14">
        <f t="shared" si="107"/>
        <v>6337.98</v>
      </c>
      <c r="N28" s="14">
        <f t="shared" si="107"/>
        <v>6257.1959999999999</v>
      </c>
      <c r="O28" s="14">
        <f t="shared" si="107"/>
        <v>6471.0360000000001</v>
      </c>
      <c r="P28" s="14">
        <f t="shared" si="107"/>
        <v>4831.5959999999995</v>
      </c>
      <c r="Q28" s="14">
        <f t="shared" si="107"/>
        <v>5001.4799999999996</v>
      </c>
      <c r="R28" s="14">
        <f t="shared" si="107"/>
        <v>6214.4279999999999</v>
      </c>
      <c r="S28" s="14">
        <f t="shared" si="107"/>
        <v>8804.268</v>
      </c>
      <c r="T28" s="14">
        <f t="shared" si="107"/>
        <v>6265.5119999999988</v>
      </c>
      <c r="U28" s="14">
        <f t="shared" si="107"/>
        <v>6466.2839999999987</v>
      </c>
      <c r="V28" s="14">
        <f t="shared" si="107"/>
        <v>6284.5199999999995</v>
      </c>
      <c r="W28" s="14">
        <f t="shared" si="107"/>
        <v>536.976</v>
      </c>
      <c r="X28" s="14">
        <f t="shared" si="107"/>
        <v>1540.8359999999998</v>
      </c>
      <c r="Y28" s="14">
        <f t="shared" si="107"/>
        <v>2656.3679999999995</v>
      </c>
      <c r="Z28" s="14">
        <f t="shared" si="107"/>
        <v>1850.904</v>
      </c>
      <c r="AA28" s="14">
        <f t="shared" si="107"/>
        <v>1512.3239999999998</v>
      </c>
      <c r="AB28" s="14">
        <f t="shared" si="107"/>
        <v>5079.8879999999999</v>
      </c>
      <c r="AC28" s="14">
        <f t="shared" si="107"/>
        <v>4011.8759999999997</v>
      </c>
      <c r="AD28" s="14">
        <f t="shared" si="107"/>
        <v>6297.5879999999997</v>
      </c>
      <c r="AE28" s="14">
        <f t="shared" si="107"/>
        <v>4033.2599999999998</v>
      </c>
      <c r="AF28" s="14">
        <f t="shared" si="107"/>
        <v>3942.9719999999993</v>
      </c>
      <c r="AG28" s="14">
        <f t="shared" si="107"/>
        <v>3950.0999999999995</v>
      </c>
      <c r="AH28" s="14">
        <f t="shared" si="107"/>
        <v>4003.5599999999995</v>
      </c>
      <c r="AI28" s="14">
        <f t="shared" si="107"/>
        <v>3977.424</v>
      </c>
      <c r="AJ28" s="14">
        <f t="shared" si="107"/>
        <v>5621.6159999999991</v>
      </c>
      <c r="AK28" s="14">
        <f t="shared" si="107"/>
        <v>6289.271999999999</v>
      </c>
      <c r="AL28" s="14">
        <f t="shared" si="107"/>
        <v>6857.1359999999995</v>
      </c>
      <c r="AM28" s="14">
        <f t="shared" si="107"/>
        <v>6749.0279999999993</v>
      </c>
      <c r="AN28" s="14">
        <f t="shared" si="107"/>
        <v>6216.8039999999992</v>
      </c>
      <c r="AO28" s="14">
        <f t="shared" si="107"/>
        <v>655.77599999999995</v>
      </c>
      <c r="AP28" s="38" t="s">
        <v>47</v>
      </c>
      <c r="AQ28" s="37" t="s">
        <v>2</v>
      </c>
      <c r="AR28" s="46">
        <v>0.84</v>
      </c>
      <c r="AS28" s="34">
        <f>$AR$28*12*AS34</f>
        <v>5728.4639999999999</v>
      </c>
      <c r="AT28" s="34">
        <f t="shared" ref="AT28:BD28" si="108">$AR$28*12*AT34</f>
        <v>7047.9360000000006</v>
      </c>
      <c r="AU28" s="34">
        <f t="shared" si="108"/>
        <v>5528.88</v>
      </c>
      <c r="AV28" s="34">
        <f t="shared" si="108"/>
        <v>4991.616</v>
      </c>
      <c r="AW28" s="34">
        <f t="shared" si="108"/>
        <v>2349.6480000000001</v>
      </c>
      <c r="AX28" s="34">
        <f t="shared" si="108"/>
        <v>5650.848</v>
      </c>
      <c r="AY28" s="34">
        <f t="shared" si="108"/>
        <v>4757.76</v>
      </c>
      <c r="AZ28" s="34">
        <f t="shared" si="108"/>
        <v>6974.3519999999999</v>
      </c>
      <c r="BA28" s="34">
        <f t="shared" si="108"/>
        <v>4297.1040000000003</v>
      </c>
      <c r="BB28" s="34">
        <f t="shared" si="108"/>
        <v>5529.8879999999999</v>
      </c>
      <c r="BC28" s="34">
        <f t="shared" si="108"/>
        <v>5161.9679999999998</v>
      </c>
      <c r="BD28" s="34">
        <f t="shared" si="108"/>
        <v>4985.5680000000002</v>
      </c>
      <c r="BE28" s="38" t="s">
        <v>47</v>
      </c>
      <c r="BF28" s="37" t="s">
        <v>2</v>
      </c>
      <c r="BG28" s="37">
        <v>0.99</v>
      </c>
      <c r="BH28" s="34">
        <f>$BG$28*12*BH34</f>
        <v>6254.82</v>
      </c>
      <c r="BI28" s="34">
        <f t="shared" ref="BI28:BM28" si="109">$BG$28*12*BI34</f>
        <v>6075.4319999999989</v>
      </c>
      <c r="BJ28" s="34">
        <f t="shared" si="109"/>
        <v>6368.8679999999995</v>
      </c>
      <c r="BK28" s="34">
        <f t="shared" si="109"/>
        <v>6214.4279999999999</v>
      </c>
      <c r="BL28" s="34">
        <f t="shared" si="109"/>
        <v>7845.5519999999988</v>
      </c>
      <c r="BM28" s="34">
        <f t="shared" si="109"/>
        <v>6171.66</v>
      </c>
      <c r="BN28" s="61" t="s">
        <v>82</v>
      </c>
      <c r="BO28" s="60" t="s">
        <v>2</v>
      </c>
      <c r="BP28" s="54">
        <v>0.94</v>
      </c>
      <c r="BQ28" s="14">
        <f>$BP$28*12*BQ34</f>
        <v>7671.5280000000002</v>
      </c>
      <c r="BR28" s="14">
        <f t="shared" ref="BR28:BT28" si="110">$BP$28*12*BR34</f>
        <v>5817.0960000000005</v>
      </c>
      <c r="BS28" s="14">
        <f t="shared" si="110"/>
        <v>5911.848</v>
      </c>
      <c r="BT28" s="14">
        <f t="shared" si="110"/>
        <v>5432.4480000000003</v>
      </c>
      <c r="BU28" s="14">
        <f t="shared" ref="BU28:BV28" si="111">$BP$28*12*BU34</f>
        <v>5236.1759999999995</v>
      </c>
      <c r="BV28" s="14">
        <f t="shared" si="111"/>
        <v>5837.4</v>
      </c>
      <c r="BW28" s="14">
        <f t="shared" ref="BW28:BZ28" si="112">$BP$28*12*BW34</f>
        <v>4750.0079999999998</v>
      </c>
      <c r="BX28" s="14">
        <f t="shared" si="112"/>
        <v>3823.9199999999996</v>
      </c>
      <c r="BY28" s="14">
        <f t="shared" si="112"/>
        <v>8235.5280000000002</v>
      </c>
      <c r="BZ28" s="14">
        <f t="shared" si="112"/>
        <v>5830.6319999999996</v>
      </c>
      <c r="CA28" s="102" t="s">
        <v>82</v>
      </c>
      <c r="CB28" s="98" t="s">
        <v>2</v>
      </c>
      <c r="CC28" s="98">
        <v>0.94</v>
      </c>
      <c r="CD28" s="14">
        <f>$CC$28*12*CD34</f>
        <v>5127.8879999999999</v>
      </c>
      <c r="CE28" s="39" t="s">
        <v>47</v>
      </c>
      <c r="CF28" s="37" t="s">
        <v>2</v>
      </c>
      <c r="CG28" s="37">
        <v>0.84</v>
      </c>
      <c r="CH28" s="34">
        <f>$CG$28*12*CH34</f>
        <v>4057.2</v>
      </c>
      <c r="CI28" s="34">
        <f>$CG$28*12*CI34</f>
        <v>6091.3439999999991</v>
      </c>
    </row>
    <row r="29" spans="1:91" s="15" customFormat="1" ht="33" customHeight="1" x14ac:dyDescent="0.2">
      <c r="A29" s="53" t="s">
        <v>48</v>
      </c>
      <c r="B29" s="54" t="s">
        <v>4</v>
      </c>
      <c r="C29" s="54">
        <v>0.38</v>
      </c>
      <c r="D29" s="14">
        <f t="shared" ref="D29:AO29" si="113">$C$29*12*D34</f>
        <v>2724.6000000000004</v>
      </c>
      <c r="E29" s="14">
        <f t="shared" si="113"/>
        <v>2041.0560000000003</v>
      </c>
      <c r="F29" s="14">
        <f t="shared" si="113"/>
        <v>2351.5920000000006</v>
      </c>
      <c r="G29" s="14">
        <f t="shared" si="113"/>
        <v>2357.0640000000003</v>
      </c>
      <c r="H29" s="14">
        <f t="shared" si="113"/>
        <v>2346.5760000000005</v>
      </c>
      <c r="I29" s="14">
        <f t="shared" si="113"/>
        <v>2356.6080000000002</v>
      </c>
      <c r="J29" s="14">
        <f t="shared" si="113"/>
        <v>2349.3120000000004</v>
      </c>
      <c r="K29" s="14">
        <f t="shared" si="113"/>
        <v>2362.0800000000004</v>
      </c>
      <c r="L29" s="14">
        <f t="shared" si="113"/>
        <v>2765.6400000000003</v>
      </c>
      <c r="M29" s="14">
        <f t="shared" si="113"/>
        <v>2432.7600000000002</v>
      </c>
      <c r="N29" s="14">
        <f t="shared" si="113"/>
        <v>2401.7520000000004</v>
      </c>
      <c r="O29" s="14">
        <f t="shared" si="113"/>
        <v>2483.8320000000003</v>
      </c>
      <c r="P29" s="14">
        <f t="shared" si="113"/>
        <v>1854.5520000000001</v>
      </c>
      <c r="Q29" s="14">
        <f t="shared" si="113"/>
        <v>1919.7600000000002</v>
      </c>
      <c r="R29" s="14">
        <f t="shared" si="113"/>
        <v>2385.3360000000002</v>
      </c>
      <c r="S29" s="14">
        <f t="shared" si="113"/>
        <v>3379.4160000000006</v>
      </c>
      <c r="T29" s="14">
        <f t="shared" si="113"/>
        <v>2404.944</v>
      </c>
      <c r="U29" s="14">
        <f t="shared" si="113"/>
        <v>2482.0080000000003</v>
      </c>
      <c r="V29" s="14">
        <f t="shared" si="113"/>
        <v>2412.2400000000002</v>
      </c>
      <c r="W29" s="14">
        <f t="shared" si="113"/>
        <v>206.11200000000002</v>
      </c>
      <c r="X29" s="14">
        <f t="shared" si="113"/>
        <v>591.43200000000002</v>
      </c>
      <c r="Y29" s="14">
        <f t="shared" si="113"/>
        <v>1019.6160000000001</v>
      </c>
      <c r="Z29" s="14">
        <f t="shared" si="113"/>
        <v>710.44800000000009</v>
      </c>
      <c r="AA29" s="14">
        <f t="shared" si="113"/>
        <v>580.48800000000006</v>
      </c>
      <c r="AB29" s="14">
        <f t="shared" si="113"/>
        <v>1949.8560000000002</v>
      </c>
      <c r="AC29" s="14">
        <f t="shared" si="113"/>
        <v>1539.912</v>
      </c>
      <c r="AD29" s="14">
        <f t="shared" si="113"/>
        <v>2417.2560000000003</v>
      </c>
      <c r="AE29" s="14">
        <f t="shared" si="113"/>
        <v>1548.1200000000001</v>
      </c>
      <c r="AF29" s="14">
        <f t="shared" si="113"/>
        <v>1513.4640000000002</v>
      </c>
      <c r="AG29" s="14">
        <f t="shared" si="113"/>
        <v>1516.2000000000003</v>
      </c>
      <c r="AH29" s="14">
        <f t="shared" si="113"/>
        <v>1536.7200000000003</v>
      </c>
      <c r="AI29" s="14">
        <f t="shared" si="113"/>
        <v>1526.6880000000003</v>
      </c>
      <c r="AJ29" s="14">
        <f t="shared" si="113"/>
        <v>2157.7920000000004</v>
      </c>
      <c r="AK29" s="14">
        <f t="shared" si="113"/>
        <v>2414.0640000000003</v>
      </c>
      <c r="AL29" s="14">
        <f t="shared" si="113"/>
        <v>2632.0320000000006</v>
      </c>
      <c r="AM29" s="14">
        <f t="shared" si="113"/>
        <v>2590.5360000000005</v>
      </c>
      <c r="AN29" s="14">
        <f t="shared" si="113"/>
        <v>2386.248</v>
      </c>
      <c r="AO29" s="14">
        <f t="shared" si="113"/>
        <v>251.71200000000005</v>
      </c>
      <c r="AP29" s="38" t="s">
        <v>48</v>
      </c>
      <c r="AQ29" s="37" t="s">
        <v>4</v>
      </c>
      <c r="AR29" s="46">
        <v>0.41</v>
      </c>
      <c r="AS29" s="34">
        <f>$AR$29*12*AS34</f>
        <v>2796.0359999999996</v>
      </c>
      <c r="AT29" s="34">
        <f t="shared" ref="AT29:BD29" si="114">$AR$29*12*AT34</f>
        <v>3440.0640000000003</v>
      </c>
      <c r="AU29" s="34">
        <f t="shared" si="114"/>
        <v>2698.62</v>
      </c>
      <c r="AV29" s="34">
        <f t="shared" si="114"/>
        <v>2436.384</v>
      </c>
      <c r="AW29" s="34">
        <f t="shared" si="114"/>
        <v>1146.8519999999999</v>
      </c>
      <c r="AX29" s="34">
        <f t="shared" si="114"/>
        <v>2758.152</v>
      </c>
      <c r="AY29" s="34">
        <f t="shared" si="114"/>
        <v>2322.2399999999998</v>
      </c>
      <c r="AZ29" s="34">
        <f t="shared" si="114"/>
        <v>3404.1479999999997</v>
      </c>
      <c r="BA29" s="34">
        <f t="shared" si="114"/>
        <v>2097.3960000000002</v>
      </c>
      <c r="BB29" s="34">
        <f t="shared" si="114"/>
        <v>2699.1120000000001</v>
      </c>
      <c r="BC29" s="34">
        <f t="shared" si="114"/>
        <v>2519.5320000000002</v>
      </c>
      <c r="BD29" s="34">
        <f t="shared" si="114"/>
        <v>2433.4320000000002</v>
      </c>
      <c r="BE29" s="38" t="s">
        <v>48</v>
      </c>
      <c r="BF29" s="37" t="s">
        <v>4</v>
      </c>
      <c r="BG29" s="37">
        <v>0.38</v>
      </c>
      <c r="BH29" s="34">
        <f>$BG$29*12*BH34</f>
        <v>2400.84</v>
      </c>
      <c r="BI29" s="34">
        <f t="shared" ref="BI29:BM29" si="115">$BG$29*12*BI34</f>
        <v>2331.9839999999999</v>
      </c>
      <c r="BJ29" s="34">
        <f t="shared" si="115"/>
        <v>2444.6160000000004</v>
      </c>
      <c r="BK29" s="34">
        <f t="shared" si="115"/>
        <v>2385.3360000000002</v>
      </c>
      <c r="BL29" s="34">
        <f t="shared" si="115"/>
        <v>3011.4240000000004</v>
      </c>
      <c r="BM29" s="34">
        <f t="shared" si="115"/>
        <v>2368.92</v>
      </c>
      <c r="BN29" s="61" t="s">
        <v>83</v>
      </c>
      <c r="BO29" s="60" t="s">
        <v>4</v>
      </c>
      <c r="BP29" s="54">
        <v>0.33</v>
      </c>
      <c r="BQ29" s="14">
        <f>$BP$29*12*BQ34</f>
        <v>2693.1959999999999</v>
      </c>
      <c r="BR29" s="14">
        <f t="shared" ref="BR29:BT29" si="116">$BP$29*12*BR34</f>
        <v>2042.1720000000003</v>
      </c>
      <c r="BS29" s="14">
        <f t="shared" si="116"/>
        <v>2075.4360000000001</v>
      </c>
      <c r="BT29" s="14">
        <f t="shared" si="116"/>
        <v>1907.136</v>
      </c>
      <c r="BU29" s="14">
        <f t="shared" ref="BU29:BV29" si="117">$BP$29*12*BU34</f>
        <v>1838.232</v>
      </c>
      <c r="BV29" s="14">
        <f t="shared" si="117"/>
        <v>2049.3000000000002</v>
      </c>
      <c r="BW29" s="14">
        <f t="shared" ref="BW29:BZ29" si="118">$BP$29*12*BW34</f>
        <v>1667.556</v>
      </c>
      <c r="BX29" s="14">
        <f t="shared" si="118"/>
        <v>1342.44</v>
      </c>
      <c r="BY29" s="14">
        <f t="shared" si="118"/>
        <v>2891.1959999999999</v>
      </c>
      <c r="BZ29" s="14">
        <f t="shared" si="118"/>
        <v>2046.924</v>
      </c>
      <c r="CA29" s="102" t="s">
        <v>83</v>
      </c>
      <c r="CB29" s="98" t="s">
        <v>4</v>
      </c>
      <c r="CC29" s="98">
        <v>0.33</v>
      </c>
      <c r="CD29" s="14">
        <f>$CC$29*12*CD34</f>
        <v>1800.2160000000001</v>
      </c>
      <c r="CE29" s="39" t="s">
        <v>48</v>
      </c>
      <c r="CF29" s="37" t="s">
        <v>4</v>
      </c>
      <c r="CG29" s="37">
        <v>0.41</v>
      </c>
      <c r="CH29" s="34">
        <f>$CG$29*12*CH34</f>
        <v>1980.3</v>
      </c>
      <c r="CI29" s="34">
        <f>$CG$29*12*CI34</f>
        <v>2973.1559999999999</v>
      </c>
    </row>
    <row r="30" spans="1:91" s="15" customFormat="1" ht="51" customHeight="1" x14ac:dyDescent="0.2">
      <c r="A30" s="74" t="s">
        <v>49</v>
      </c>
      <c r="B30" s="54" t="s">
        <v>22</v>
      </c>
      <c r="C30" s="19" t="s">
        <v>51</v>
      </c>
      <c r="D30" s="16">
        <v>7500</v>
      </c>
      <c r="E30" s="16">
        <v>7500</v>
      </c>
      <c r="F30" s="16">
        <v>7500</v>
      </c>
      <c r="G30" s="16">
        <v>7500</v>
      </c>
      <c r="H30" s="16">
        <v>7500</v>
      </c>
      <c r="I30" s="16">
        <v>7500</v>
      </c>
      <c r="J30" s="16">
        <v>7500</v>
      </c>
      <c r="K30" s="16">
        <v>7500</v>
      </c>
      <c r="L30" s="16">
        <v>7500</v>
      </c>
      <c r="M30" s="16">
        <v>7500</v>
      </c>
      <c r="N30" s="16">
        <v>7500</v>
      </c>
      <c r="O30" s="16">
        <v>7500</v>
      </c>
      <c r="P30" s="16">
        <v>7500</v>
      </c>
      <c r="Q30" s="16">
        <v>7500</v>
      </c>
      <c r="R30" s="16">
        <v>7500</v>
      </c>
      <c r="S30" s="16">
        <v>7500</v>
      </c>
      <c r="T30" s="16">
        <v>7500</v>
      </c>
      <c r="U30" s="16">
        <v>7500</v>
      </c>
      <c r="V30" s="16">
        <v>7500</v>
      </c>
      <c r="W30" s="16">
        <v>2500</v>
      </c>
      <c r="X30" s="16">
        <v>2500</v>
      </c>
      <c r="Y30" s="16">
        <v>2500</v>
      </c>
      <c r="Z30" s="16">
        <v>2500</v>
      </c>
      <c r="AA30" s="16">
        <v>2500</v>
      </c>
      <c r="AB30" s="16">
        <v>7500</v>
      </c>
      <c r="AC30" s="16">
        <v>7500</v>
      </c>
      <c r="AD30" s="16">
        <v>7500</v>
      </c>
      <c r="AE30" s="16">
        <v>7500</v>
      </c>
      <c r="AF30" s="16">
        <v>7500</v>
      </c>
      <c r="AG30" s="16">
        <v>7500</v>
      </c>
      <c r="AH30" s="16">
        <v>7500</v>
      </c>
      <c r="AI30" s="16">
        <v>7500</v>
      </c>
      <c r="AJ30" s="16">
        <v>7500</v>
      </c>
      <c r="AK30" s="16">
        <v>7500</v>
      </c>
      <c r="AL30" s="16">
        <v>7500</v>
      </c>
      <c r="AM30" s="16">
        <v>7500</v>
      </c>
      <c r="AN30" s="16">
        <v>7500</v>
      </c>
      <c r="AO30" s="16">
        <v>2500</v>
      </c>
      <c r="AP30" s="42" t="s">
        <v>49</v>
      </c>
      <c r="AQ30" s="37" t="s">
        <v>22</v>
      </c>
      <c r="AR30" s="51" t="s">
        <v>51</v>
      </c>
      <c r="AS30" s="34">
        <v>7500</v>
      </c>
      <c r="AT30" s="34">
        <v>7500</v>
      </c>
      <c r="AU30" s="34">
        <v>7500</v>
      </c>
      <c r="AV30" s="34">
        <v>7500</v>
      </c>
      <c r="AW30" s="34">
        <v>7500</v>
      </c>
      <c r="AX30" s="34">
        <v>7500</v>
      </c>
      <c r="AY30" s="34">
        <v>7500</v>
      </c>
      <c r="AZ30" s="34">
        <v>7500</v>
      </c>
      <c r="BA30" s="34">
        <v>7500</v>
      </c>
      <c r="BB30" s="34">
        <v>7500</v>
      </c>
      <c r="BC30" s="34">
        <v>7500</v>
      </c>
      <c r="BD30" s="34">
        <v>7500</v>
      </c>
      <c r="BE30" s="42" t="s">
        <v>49</v>
      </c>
      <c r="BF30" s="37" t="s">
        <v>22</v>
      </c>
      <c r="BG30" s="56" t="s">
        <v>51</v>
      </c>
      <c r="BH30" s="34">
        <v>2500</v>
      </c>
      <c r="BI30" s="34">
        <v>2500</v>
      </c>
      <c r="BJ30" s="34">
        <v>2500</v>
      </c>
      <c r="BK30" s="34">
        <v>2500</v>
      </c>
      <c r="BL30" s="34">
        <v>2500</v>
      </c>
      <c r="BM30" s="34">
        <v>2500</v>
      </c>
      <c r="BN30" s="65" t="s">
        <v>84</v>
      </c>
      <c r="BO30" s="60" t="s">
        <v>22</v>
      </c>
      <c r="BP30" s="19" t="s">
        <v>130</v>
      </c>
      <c r="BQ30" s="16">
        <v>7500</v>
      </c>
      <c r="BR30" s="16">
        <v>7500</v>
      </c>
      <c r="BS30" s="16">
        <v>7500</v>
      </c>
      <c r="BT30" s="16">
        <v>7500</v>
      </c>
      <c r="BU30" s="16">
        <v>7500</v>
      </c>
      <c r="BV30" s="16">
        <v>7500</v>
      </c>
      <c r="BW30" s="16">
        <v>7500</v>
      </c>
      <c r="BX30" s="16">
        <v>7500</v>
      </c>
      <c r="BY30" s="16">
        <v>7500</v>
      </c>
      <c r="BZ30" s="16">
        <v>7500</v>
      </c>
      <c r="CA30" s="111" t="s">
        <v>84</v>
      </c>
      <c r="CB30" s="98" t="s">
        <v>22</v>
      </c>
      <c r="CC30" s="19" t="s">
        <v>132</v>
      </c>
      <c r="CD30" s="16">
        <v>2500</v>
      </c>
      <c r="CE30" s="57" t="s">
        <v>135</v>
      </c>
      <c r="CF30" s="37" t="s">
        <v>22</v>
      </c>
      <c r="CG30" s="41"/>
      <c r="CH30" s="35">
        <v>2500</v>
      </c>
      <c r="CI30" s="35">
        <v>2500</v>
      </c>
    </row>
    <row r="31" spans="1:91" s="15" customFormat="1" ht="23.25" customHeight="1" x14ac:dyDescent="0.2">
      <c r="A31" s="74" t="s">
        <v>21</v>
      </c>
      <c r="B31" s="54" t="s">
        <v>23</v>
      </c>
      <c r="C31" s="72">
        <v>2.21</v>
      </c>
      <c r="D31" s="16">
        <f t="shared" ref="D31:AO31" si="119">$C$31*12*D34</f>
        <v>15845.699999999999</v>
      </c>
      <c r="E31" s="16">
        <f t="shared" si="119"/>
        <v>11870.352000000001</v>
      </c>
      <c r="F31" s="16">
        <f t="shared" si="119"/>
        <v>13676.364000000001</v>
      </c>
      <c r="G31" s="16">
        <f t="shared" si="119"/>
        <v>13708.187999999998</v>
      </c>
      <c r="H31" s="16">
        <f t="shared" si="119"/>
        <v>13647.192000000001</v>
      </c>
      <c r="I31" s="16">
        <f t="shared" si="119"/>
        <v>13705.535999999998</v>
      </c>
      <c r="J31" s="16">
        <f t="shared" si="119"/>
        <v>13663.104000000001</v>
      </c>
      <c r="K31" s="16">
        <f t="shared" si="119"/>
        <v>13737.36</v>
      </c>
      <c r="L31" s="16">
        <f t="shared" si="119"/>
        <v>16084.38</v>
      </c>
      <c r="M31" s="16">
        <f t="shared" si="119"/>
        <v>14148.42</v>
      </c>
      <c r="N31" s="16">
        <f t="shared" si="119"/>
        <v>13968.084000000001</v>
      </c>
      <c r="O31" s="16">
        <f t="shared" si="119"/>
        <v>14445.444000000001</v>
      </c>
      <c r="P31" s="16">
        <f t="shared" si="119"/>
        <v>10785.683999999999</v>
      </c>
      <c r="Q31" s="16">
        <f t="shared" si="119"/>
        <v>11164.92</v>
      </c>
      <c r="R31" s="16">
        <f t="shared" si="119"/>
        <v>13872.612000000001</v>
      </c>
      <c r="S31" s="16">
        <f t="shared" si="119"/>
        <v>19653.972000000002</v>
      </c>
      <c r="T31" s="16">
        <f t="shared" si="119"/>
        <v>13986.647999999999</v>
      </c>
      <c r="U31" s="16">
        <f t="shared" si="119"/>
        <v>14434.835999999999</v>
      </c>
      <c r="V31" s="16">
        <f t="shared" si="119"/>
        <v>14029.08</v>
      </c>
      <c r="W31" s="16">
        <f t="shared" si="119"/>
        <v>1198.704</v>
      </c>
      <c r="X31" s="16">
        <f t="shared" si="119"/>
        <v>3439.6439999999998</v>
      </c>
      <c r="Y31" s="16">
        <f t="shared" si="119"/>
        <v>5929.8719999999994</v>
      </c>
      <c r="Z31" s="16">
        <f t="shared" si="119"/>
        <v>4131.8159999999998</v>
      </c>
      <c r="AA31" s="16">
        <f t="shared" si="119"/>
        <v>3375.9960000000001</v>
      </c>
      <c r="AB31" s="16">
        <f t="shared" si="119"/>
        <v>11339.952000000001</v>
      </c>
      <c r="AC31" s="16">
        <f t="shared" si="119"/>
        <v>8955.8040000000001</v>
      </c>
      <c r="AD31" s="16">
        <f t="shared" si="119"/>
        <v>14058.252</v>
      </c>
      <c r="AE31" s="16">
        <f t="shared" si="119"/>
        <v>9003.5399999999991</v>
      </c>
      <c r="AF31" s="16">
        <f t="shared" si="119"/>
        <v>8801.9879999999994</v>
      </c>
      <c r="AG31" s="16">
        <f t="shared" si="119"/>
        <v>8817.9</v>
      </c>
      <c r="AH31" s="16">
        <f t="shared" si="119"/>
        <v>8937.24</v>
      </c>
      <c r="AI31" s="16">
        <f t="shared" si="119"/>
        <v>8878.8960000000006</v>
      </c>
      <c r="AJ31" s="16">
        <f t="shared" si="119"/>
        <v>12549.263999999999</v>
      </c>
      <c r="AK31" s="16">
        <f t="shared" si="119"/>
        <v>14039.687999999998</v>
      </c>
      <c r="AL31" s="16">
        <f t="shared" si="119"/>
        <v>15307.344000000001</v>
      </c>
      <c r="AM31" s="16">
        <f t="shared" si="119"/>
        <v>15066.012000000001</v>
      </c>
      <c r="AN31" s="16">
        <f t="shared" si="119"/>
        <v>13877.915999999999</v>
      </c>
      <c r="AO31" s="16">
        <f t="shared" si="119"/>
        <v>1463.904</v>
      </c>
      <c r="AP31" s="42" t="s">
        <v>21</v>
      </c>
      <c r="AQ31" s="37" t="s">
        <v>23</v>
      </c>
      <c r="AR31" s="47">
        <f>2.29+0.15</f>
        <v>2.44</v>
      </c>
      <c r="AS31" s="34">
        <f>$AR$31*12*AS34</f>
        <v>16639.824000000001</v>
      </c>
      <c r="AT31" s="34">
        <f t="shared" ref="AT31:BD31" si="120">$AR$31*12*AT34</f>
        <v>20472.576000000001</v>
      </c>
      <c r="AU31" s="34">
        <f t="shared" si="120"/>
        <v>16060.08</v>
      </c>
      <c r="AV31" s="34">
        <f t="shared" si="120"/>
        <v>14499.456</v>
      </c>
      <c r="AW31" s="34">
        <f t="shared" si="120"/>
        <v>6825.1679999999997</v>
      </c>
      <c r="AX31" s="34">
        <f t="shared" si="120"/>
        <v>16414.368000000002</v>
      </c>
      <c r="AY31" s="34">
        <f t="shared" si="120"/>
        <v>13820.16</v>
      </c>
      <c r="AZ31" s="34">
        <f t="shared" si="120"/>
        <v>20258.831999999999</v>
      </c>
      <c r="BA31" s="34">
        <f t="shared" si="120"/>
        <v>12482.064</v>
      </c>
      <c r="BB31" s="34">
        <f t="shared" si="120"/>
        <v>16063.008000000002</v>
      </c>
      <c r="BC31" s="34">
        <f t="shared" si="120"/>
        <v>14994.288</v>
      </c>
      <c r="BD31" s="34">
        <f t="shared" si="120"/>
        <v>14481.888000000001</v>
      </c>
      <c r="BE31" s="42" t="s">
        <v>21</v>
      </c>
      <c r="BF31" s="37" t="s">
        <v>23</v>
      </c>
      <c r="BG31" s="41">
        <v>2.0099999999999998</v>
      </c>
      <c r="BH31" s="34">
        <f>$BG$31*12*BH34</f>
        <v>12699.179999999998</v>
      </c>
      <c r="BI31" s="34">
        <f t="shared" ref="BI31:BM31" si="121">$BG$31*12*BI34</f>
        <v>12334.967999999999</v>
      </c>
      <c r="BJ31" s="34">
        <f t="shared" si="121"/>
        <v>12930.732</v>
      </c>
      <c r="BK31" s="34">
        <f t="shared" si="121"/>
        <v>12617.171999999999</v>
      </c>
      <c r="BL31" s="34">
        <f t="shared" si="121"/>
        <v>15928.847999999998</v>
      </c>
      <c r="BM31" s="34">
        <f t="shared" si="121"/>
        <v>12530.339999999998</v>
      </c>
      <c r="BN31" s="65" t="s">
        <v>21</v>
      </c>
      <c r="BO31" s="60" t="s">
        <v>23</v>
      </c>
      <c r="BP31" s="72">
        <v>2.78</v>
      </c>
      <c r="BQ31" s="16">
        <f>$BP$31*12*BQ34</f>
        <v>22688.135999999999</v>
      </c>
      <c r="BR31" s="16">
        <f t="shared" ref="BR31:BT31" si="122">$BP$31*12*BR34</f>
        <v>17203.752</v>
      </c>
      <c r="BS31" s="16">
        <f t="shared" si="122"/>
        <v>17483.975999999999</v>
      </c>
      <c r="BT31" s="16">
        <f t="shared" si="122"/>
        <v>16066.176000000001</v>
      </c>
      <c r="BU31" s="16">
        <f t="shared" ref="BU31:BV31" si="123">$BP$31*12*BU34</f>
        <v>15485.712</v>
      </c>
      <c r="BV31" s="16">
        <f t="shared" si="123"/>
        <v>17263.8</v>
      </c>
      <c r="BW31" s="16">
        <f t="shared" ref="BW31:BZ31" si="124">$BP$31*12*BW34</f>
        <v>14047.896000000001</v>
      </c>
      <c r="BX31" s="16">
        <f t="shared" si="124"/>
        <v>11309.039999999999</v>
      </c>
      <c r="BY31" s="16">
        <f t="shared" si="124"/>
        <v>24356.135999999999</v>
      </c>
      <c r="BZ31" s="16">
        <f t="shared" si="124"/>
        <v>17243.784</v>
      </c>
      <c r="CA31" s="111" t="s">
        <v>21</v>
      </c>
      <c r="CB31" s="98" t="s">
        <v>23</v>
      </c>
      <c r="CC31" s="108">
        <v>2.48</v>
      </c>
      <c r="CD31" s="112">
        <f>$CC$31*12*CD34</f>
        <v>13528.896000000001</v>
      </c>
      <c r="CE31" s="122" t="s">
        <v>21</v>
      </c>
      <c r="CF31" s="37" t="s">
        <v>23</v>
      </c>
      <c r="CG31" s="41">
        <v>1.95</v>
      </c>
      <c r="CH31" s="35">
        <f>$CG$31*12*CH34</f>
        <v>9418.5</v>
      </c>
      <c r="CI31" s="35">
        <f>$CG$31*12*CI34</f>
        <v>14140.619999999999</v>
      </c>
    </row>
    <row r="32" spans="1:91" s="15" customFormat="1" ht="36" customHeight="1" x14ac:dyDescent="0.2">
      <c r="A32" s="74" t="s">
        <v>50</v>
      </c>
      <c r="B32" s="54" t="s">
        <v>23</v>
      </c>
      <c r="C32" s="72">
        <v>0.65</v>
      </c>
      <c r="D32" s="16">
        <v>0</v>
      </c>
      <c r="E32" s="16">
        <f t="shared" ref="E32:AO32" si="125">$C$32*12*E34</f>
        <v>3491.2800000000007</v>
      </c>
      <c r="F32" s="16">
        <f t="shared" si="125"/>
        <v>4022.4600000000009</v>
      </c>
      <c r="G32" s="16">
        <f t="shared" si="125"/>
        <v>4031.82</v>
      </c>
      <c r="H32" s="16">
        <f t="shared" si="125"/>
        <v>4013.8800000000006</v>
      </c>
      <c r="I32" s="16">
        <f t="shared" si="125"/>
        <v>4031.04</v>
      </c>
      <c r="J32" s="16">
        <f t="shared" si="125"/>
        <v>4018.5600000000009</v>
      </c>
      <c r="K32" s="16">
        <f t="shared" si="125"/>
        <v>4040.4000000000005</v>
      </c>
      <c r="L32" s="16">
        <f t="shared" si="125"/>
        <v>4730.7000000000007</v>
      </c>
      <c r="M32" s="16">
        <f t="shared" si="125"/>
        <v>4161.3</v>
      </c>
      <c r="N32" s="16">
        <f t="shared" si="125"/>
        <v>4108.2600000000011</v>
      </c>
      <c r="O32" s="16">
        <f t="shared" si="125"/>
        <v>4248.6600000000008</v>
      </c>
      <c r="P32" s="16">
        <f t="shared" si="125"/>
        <v>3172.26</v>
      </c>
      <c r="Q32" s="16">
        <f t="shared" si="125"/>
        <v>3283.8</v>
      </c>
      <c r="R32" s="16">
        <f t="shared" si="125"/>
        <v>4080.1800000000007</v>
      </c>
      <c r="S32" s="16">
        <f t="shared" si="125"/>
        <v>5780.5800000000008</v>
      </c>
      <c r="T32" s="16">
        <f t="shared" si="125"/>
        <v>4113.72</v>
      </c>
      <c r="U32" s="16">
        <f t="shared" si="125"/>
        <v>4245.54</v>
      </c>
      <c r="V32" s="16">
        <f t="shared" si="125"/>
        <v>4126.2000000000007</v>
      </c>
      <c r="W32" s="16">
        <v>0</v>
      </c>
      <c r="X32" s="16">
        <v>0</v>
      </c>
      <c r="Y32" s="16">
        <v>0</v>
      </c>
      <c r="Z32" s="16">
        <f t="shared" si="125"/>
        <v>1215.2400000000002</v>
      </c>
      <c r="AA32" s="16">
        <f t="shared" si="125"/>
        <v>992.94</v>
      </c>
      <c r="AB32" s="16">
        <v>0</v>
      </c>
      <c r="AC32" s="16">
        <f t="shared" si="125"/>
        <v>2634.06</v>
      </c>
      <c r="AD32" s="16">
        <f t="shared" si="125"/>
        <v>4134.7800000000007</v>
      </c>
      <c r="AE32" s="16">
        <f t="shared" si="125"/>
        <v>2648.1000000000004</v>
      </c>
      <c r="AF32" s="16">
        <f t="shared" si="125"/>
        <v>2588.8200000000002</v>
      </c>
      <c r="AG32" s="16">
        <f t="shared" si="125"/>
        <v>2593.5000000000005</v>
      </c>
      <c r="AH32" s="16">
        <f t="shared" si="125"/>
        <v>2628.6000000000004</v>
      </c>
      <c r="AI32" s="16">
        <f t="shared" si="125"/>
        <v>2611.4400000000005</v>
      </c>
      <c r="AJ32" s="16">
        <v>0</v>
      </c>
      <c r="AK32" s="16">
        <f t="shared" si="125"/>
        <v>4129.3200000000006</v>
      </c>
      <c r="AL32" s="16">
        <f t="shared" si="125"/>
        <v>4502.1600000000008</v>
      </c>
      <c r="AM32" s="16">
        <f t="shared" si="125"/>
        <v>4431.18</v>
      </c>
      <c r="AN32" s="16">
        <f t="shared" si="125"/>
        <v>4081.7400000000002</v>
      </c>
      <c r="AO32" s="16">
        <f t="shared" si="125"/>
        <v>430.56000000000006</v>
      </c>
      <c r="AP32" s="42" t="s">
        <v>50</v>
      </c>
      <c r="AQ32" s="37" t="s">
        <v>23</v>
      </c>
      <c r="AR32" s="75">
        <v>0.65</v>
      </c>
      <c r="AS32" s="50">
        <v>0</v>
      </c>
      <c r="AT32" s="50">
        <v>0</v>
      </c>
      <c r="AU32" s="50">
        <f t="shared" ref="AU32:BD32" si="126">$AR$32*12*AU34</f>
        <v>4278.3</v>
      </c>
      <c r="AV32" s="50">
        <f t="shared" si="126"/>
        <v>3862.5600000000004</v>
      </c>
      <c r="AW32" s="50">
        <v>0</v>
      </c>
      <c r="AX32" s="50">
        <v>0</v>
      </c>
      <c r="AY32" s="50">
        <f t="shared" si="126"/>
        <v>3681.6000000000004</v>
      </c>
      <c r="AZ32" s="50">
        <f t="shared" si="126"/>
        <v>5396.8200000000006</v>
      </c>
      <c r="BA32" s="50">
        <f t="shared" si="126"/>
        <v>3325.1400000000003</v>
      </c>
      <c r="BB32" s="50">
        <f t="shared" si="126"/>
        <v>4279.0800000000008</v>
      </c>
      <c r="BC32" s="50">
        <f t="shared" si="126"/>
        <v>3994.3800000000006</v>
      </c>
      <c r="BD32" s="50">
        <f t="shared" si="126"/>
        <v>3857.8800000000006</v>
      </c>
      <c r="BE32" s="42" t="s">
        <v>50</v>
      </c>
      <c r="BF32" s="37" t="s">
        <v>23</v>
      </c>
      <c r="BG32" s="41">
        <v>0.65</v>
      </c>
      <c r="BH32" s="50">
        <f>$BG$32*12*BH34</f>
        <v>4106.7000000000007</v>
      </c>
      <c r="BI32" s="50">
        <v>0</v>
      </c>
      <c r="BJ32" s="50">
        <f t="shared" ref="BJ32:BM32" si="127">$BG$32*12*BJ34</f>
        <v>4181.5800000000008</v>
      </c>
      <c r="BK32" s="50">
        <f t="shared" si="127"/>
        <v>4080.1800000000007</v>
      </c>
      <c r="BL32" s="50">
        <f t="shared" si="127"/>
        <v>5151.12</v>
      </c>
      <c r="BM32" s="50">
        <f t="shared" si="127"/>
        <v>4052.1000000000004</v>
      </c>
      <c r="BN32" s="65" t="s">
        <v>85</v>
      </c>
      <c r="BO32" s="60" t="s">
        <v>23</v>
      </c>
      <c r="BP32" s="72">
        <v>0.65</v>
      </c>
      <c r="BQ32" s="16">
        <f>$BP$32*12*BQ34</f>
        <v>5304.7800000000007</v>
      </c>
      <c r="BR32" s="16">
        <f t="shared" ref="BR32:BT32" si="128">$BP$32*12*BR34</f>
        <v>4022.4600000000009</v>
      </c>
      <c r="BS32" s="16">
        <f t="shared" si="128"/>
        <v>4087.9800000000005</v>
      </c>
      <c r="BT32" s="16">
        <f t="shared" si="128"/>
        <v>3756.4800000000005</v>
      </c>
      <c r="BU32" s="16">
        <f t="shared" ref="BU32:BV32" si="129">$BP$32*12*BU34</f>
        <v>3620.76</v>
      </c>
      <c r="BV32" s="16">
        <f t="shared" si="129"/>
        <v>4036.5000000000005</v>
      </c>
      <c r="BW32" s="16">
        <f t="shared" ref="BW32:BZ32" si="130">$BP$32*12*BW34</f>
        <v>3284.5800000000004</v>
      </c>
      <c r="BX32" s="16">
        <v>0</v>
      </c>
      <c r="BY32" s="16">
        <f t="shared" si="130"/>
        <v>5694.7800000000007</v>
      </c>
      <c r="BZ32" s="16">
        <f t="shared" si="130"/>
        <v>4031.82</v>
      </c>
      <c r="CA32" s="111" t="s">
        <v>85</v>
      </c>
      <c r="CB32" s="98" t="s">
        <v>23</v>
      </c>
      <c r="CC32" s="108">
        <v>0.65</v>
      </c>
      <c r="CD32" s="113">
        <f>$CC$32*12*CD34</f>
        <v>3545.8800000000006</v>
      </c>
      <c r="CE32" s="122" t="s">
        <v>50</v>
      </c>
      <c r="CF32" s="37" t="s">
        <v>23</v>
      </c>
      <c r="CG32" s="41">
        <v>0.65</v>
      </c>
      <c r="CH32" s="35">
        <f>$CG$32*12*CH34</f>
        <v>3139.5000000000005</v>
      </c>
      <c r="CI32" s="35">
        <v>0</v>
      </c>
      <c r="CJ32" s="130"/>
      <c r="CK32" s="130"/>
      <c r="CL32" s="130"/>
      <c r="CM32" s="130"/>
    </row>
    <row r="33" spans="1:91" s="15" customFormat="1" ht="24" x14ac:dyDescent="0.2">
      <c r="A33" s="76" t="s">
        <v>1</v>
      </c>
      <c r="B33" s="77"/>
      <c r="C33" s="77"/>
      <c r="D33" s="7">
        <f t="shared" ref="D33:AO33" si="131">D31+D30+D24+D20+D12+D10+D32</f>
        <v>161511.59999999998</v>
      </c>
      <c r="E33" s="7">
        <f t="shared" si="131"/>
        <v>126364.656</v>
      </c>
      <c r="F33" s="7">
        <f t="shared" si="131"/>
        <v>144449.29200000002</v>
      </c>
      <c r="G33" s="7">
        <f t="shared" si="131"/>
        <v>144767.96400000001</v>
      </c>
      <c r="H33" s="7">
        <f t="shared" si="131"/>
        <v>144157.17600000001</v>
      </c>
      <c r="I33" s="7">
        <f t="shared" si="131"/>
        <v>144741.408</v>
      </c>
      <c r="J33" s="7">
        <f t="shared" si="131"/>
        <v>144316.51199999999</v>
      </c>
      <c r="K33" s="7">
        <f t="shared" si="131"/>
        <v>145060.07999999999</v>
      </c>
      <c r="L33" s="7">
        <f t="shared" si="131"/>
        <v>168562.14</v>
      </c>
      <c r="M33" s="7">
        <f t="shared" si="131"/>
        <v>149176.25999999998</v>
      </c>
      <c r="N33" s="7">
        <f t="shared" si="131"/>
        <v>147370.45200000002</v>
      </c>
      <c r="O33" s="7">
        <f t="shared" si="131"/>
        <v>152150.53200000004</v>
      </c>
      <c r="P33" s="7">
        <f t="shared" si="131"/>
        <v>115503.25199999999</v>
      </c>
      <c r="Q33" s="7">
        <f t="shared" si="131"/>
        <v>119300.76</v>
      </c>
      <c r="R33" s="7">
        <f t="shared" si="131"/>
        <v>146414.43599999999</v>
      </c>
      <c r="S33" s="7">
        <f t="shared" si="131"/>
        <v>204306.51599999997</v>
      </c>
      <c r="T33" s="7">
        <f t="shared" si="131"/>
        <v>147556.34400000001</v>
      </c>
      <c r="U33" s="7">
        <f t="shared" si="131"/>
        <v>152044.30799999999</v>
      </c>
      <c r="V33" s="7">
        <f t="shared" si="131"/>
        <v>147981.24000000002</v>
      </c>
      <c r="W33" s="7">
        <f t="shared" si="131"/>
        <v>14150.752</v>
      </c>
      <c r="X33" s="7">
        <f t="shared" si="131"/>
        <v>35931.471999999994</v>
      </c>
      <c r="Y33" s="7">
        <f t="shared" si="131"/>
        <v>60135.135999999999</v>
      </c>
      <c r="Z33" s="7">
        <f t="shared" si="131"/>
        <v>43874.248</v>
      </c>
      <c r="AA33" s="7">
        <f t="shared" si="131"/>
        <v>36305.788</v>
      </c>
      <c r="AB33" s="7">
        <f t="shared" si="131"/>
        <v>117718.17600000001</v>
      </c>
      <c r="AC33" s="7">
        <f t="shared" si="131"/>
        <v>97179.611999999994</v>
      </c>
      <c r="AD33" s="7">
        <f t="shared" si="131"/>
        <v>148273.356</v>
      </c>
      <c r="AE33" s="7">
        <f t="shared" si="131"/>
        <v>97657.62000000001</v>
      </c>
      <c r="AF33" s="7">
        <f t="shared" si="131"/>
        <v>95639.364000000001</v>
      </c>
      <c r="AG33" s="7">
        <f t="shared" si="131"/>
        <v>95798.7</v>
      </c>
      <c r="AH33" s="7">
        <f t="shared" si="131"/>
        <v>96993.72</v>
      </c>
      <c r="AI33" s="7">
        <f t="shared" si="131"/>
        <v>96409.488000000012</v>
      </c>
      <c r="AJ33" s="7">
        <f t="shared" si="131"/>
        <v>129472.03200000001</v>
      </c>
      <c r="AK33" s="7">
        <f t="shared" si="131"/>
        <v>148087.46400000001</v>
      </c>
      <c r="AL33" s="7">
        <f t="shared" si="131"/>
        <v>160781.23200000002</v>
      </c>
      <c r="AM33" s="7">
        <f t="shared" si="131"/>
        <v>158364.636</v>
      </c>
      <c r="AN33" s="7">
        <f t="shared" si="131"/>
        <v>146467.54799999998</v>
      </c>
      <c r="AO33" s="7">
        <f t="shared" si="131"/>
        <v>17158.912</v>
      </c>
      <c r="AP33" s="43" t="s">
        <v>1</v>
      </c>
      <c r="AQ33" s="43"/>
      <c r="AR33" s="48"/>
      <c r="AS33" s="49">
        <f>AS31+AS30+AS24+AS20+AS12+AS10+AS32</f>
        <v>157053.82800000001</v>
      </c>
      <c r="AT33" s="49">
        <f t="shared" ref="AT33:BD33" si="132">AT31+AT30+AT24+AT20+AT12+AT10+AT32</f>
        <v>191501.47200000001</v>
      </c>
      <c r="AU33" s="49">
        <f t="shared" si="132"/>
        <v>156121.56</v>
      </c>
      <c r="AV33" s="49">
        <f t="shared" si="132"/>
        <v>141679.39199999999</v>
      </c>
      <c r="AW33" s="49">
        <f t="shared" si="132"/>
        <v>68842.596000000005</v>
      </c>
      <c r="AX33" s="49">
        <f t="shared" si="132"/>
        <v>155027.49600000004</v>
      </c>
      <c r="AY33" s="49">
        <f t="shared" si="132"/>
        <v>135393.12</v>
      </c>
      <c r="AZ33" s="49">
        <f t="shared" si="132"/>
        <v>194977.22399999999</v>
      </c>
      <c r="BA33" s="49">
        <f t="shared" si="132"/>
        <v>123010.24800000001</v>
      </c>
      <c r="BB33" s="49">
        <f t="shared" si="132"/>
        <v>156148.65600000002</v>
      </c>
      <c r="BC33" s="49">
        <f t="shared" si="132"/>
        <v>146258.61600000001</v>
      </c>
      <c r="BD33" s="49">
        <f t="shared" si="132"/>
        <v>141516.81600000002</v>
      </c>
      <c r="BE33" s="43" t="s">
        <v>1</v>
      </c>
      <c r="BF33" s="43"/>
      <c r="BG33" s="43"/>
      <c r="BH33" s="49">
        <f t="shared" ref="BH33:BM33" si="133">BH31+BH30+BH24+BH20+BH12+BH10+BH32</f>
        <v>121088.86</v>
      </c>
      <c r="BI33" s="49">
        <f t="shared" si="133"/>
        <v>113698.81599999999</v>
      </c>
      <c r="BJ33" s="49">
        <f t="shared" si="133"/>
        <v>123251.164</v>
      </c>
      <c r="BK33" s="49">
        <f t="shared" si="133"/>
        <v>120323.04400000001</v>
      </c>
      <c r="BL33" s="49">
        <f t="shared" si="133"/>
        <v>151248.49599999998</v>
      </c>
      <c r="BM33" s="49">
        <f t="shared" si="133"/>
        <v>119512.18000000001</v>
      </c>
      <c r="BN33" s="18" t="s">
        <v>1</v>
      </c>
      <c r="BO33" s="66"/>
      <c r="BP33" s="77"/>
      <c r="BQ33" s="7">
        <f>BQ31+BQ30+BQ24+BQ20+BQ12+BQ9+BQ32</f>
        <v>178313.916</v>
      </c>
      <c r="BR33" s="7">
        <f t="shared" ref="BR33:BT33" si="134">BR31+BR30+BR24+BR20+BR12+BR9+BR32</f>
        <v>137023.212</v>
      </c>
      <c r="BS33" s="7">
        <f t="shared" si="134"/>
        <v>139132.95600000003</v>
      </c>
      <c r="BT33" s="7">
        <f t="shared" si="134"/>
        <v>128458.65599999999</v>
      </c>
      <c r="BU33" s="7">
        <f t="shared" ref="BU33:BV33" si="135">BU31+BU30+BU24+BU20+BU12+BU9+BU32</f>
        <v>124088.47199999999</v>
      </c>
      <c r="BV33" s="7">
        <f t="shared" si="135"/>
        <v>137475.29999999999</v>
      </c>
      <c r="BW33" s="7">
        <f t="shared" ref="BW33:BZ33" si="136">BW31+BW30+BW24+BW20+BW12+BW9+BW32</f>
        <v>113263.47600000001</v>
      </c>
      <c r="BX33" s="7">
        <f t="shared" si="136"/>
        <v>89999.040000000008</v>
      </c>
      <c r="BY33" s="7">
        <f t="shared" si="136"/>
        <v>190871.916</v>
      </c>
      <c r="BZ33" s="7">
        <f t="shared" si="136"/>
        <v>137324.60399999999</v>
      </c>
      <c r="CA33" s="114" t="s">
        <v>1</v>
      </c>
      <c r="CB33" s="115"/>
      <c r="CC33" s="115"/>
      <c r="CD33" s="7">
        <f>CD31+CD30+CD24+CD20+CD12+CD10+CD32</f>
        <v>90660.578000000009</v>
      </c>
      <c r="CE33" s="44" t="s">
        <v>1</v>
      </c>
      <c r="CF33" s="43"/>
      <c r="CG33" s="43"/>
      <c r="CH33" s="123">
        <f>CH31+CH30+CH24+CH20+CH11+CH32</f>
        <v>94608.099999999991</v>
      </c>
      <c r="CI33" s="123">
        <f>CI31+CI30+CI24+CI20+CI11+CI32</f>
        <v>136074.47200000001</v>
      </c>
      <c r="CJ33" s="87">
        <v>8818354.0899999999</v>
      </c>
      <c r="CK33" s="88">
        <f>CJ33/12</f>
        <v>734862.84083333332</v>
      </c>
      <c r="CL33" s="88">
        <f>CK33*5/100</f>
        <v>36743.142041666666</v>
      </c>
      <c r="CM33" s="130"/>
    </row>
    <row r="34" spans="1:91" s="78" customFormat="1" x14ac:dyDescent="0.2">
      <c r="A34" s="76" t="s">
        <v>0</v>
      </c>
      <c r="B34" s="77"/>
      <c r="C34" s="17"/>
      <c r="D34" s="29">
        <v>597.5</v>
      </c>
      <c r="E34" s="29">
        <v>447.6</v>
      </c>
      <c r="F34" s="29">
        <v>515.70000000000005</v>
      </c>
      <c r="G34" s="29">
        <v>516.9</v>
      </c>
      <c r="H34" s="29">
        <v>514.6</v>
      </c>
      <c r="I34" s="29">
        <v>516.79999999999995</v>
      </c>
      <c r="J34" s="29">
        <v>515.20000000000005</v>
      </c>
      <c r="K34" s="29">
        <v>518</v>
      </c>
      <c r="L34" s="29">
        <v>606.5</v>
      </c>
      <c r="M34" s="29">
        <v>533.5</v>
      </c>
      <c r="N34" s="29">
        <v>526.70000000000005</v>
      </c>
      <c r="O34" s="29">
        <v>544.70000000000005</v>
      </c>
      <c r="P34" s="29">
        <v>406.7</v>
      </c>
      <c r="Q34" s="29">
        <v>421</v>
      </c>
      <c r="R34" s="29">
        <v>523.1</v>
      </c>
      <c r="S34" s="29">
        <v>741.1</v>
      </c>
      <c r="T34" s="29">
        <v>527.4</v>
      </c>
      <c r="U34" s="29">
        <v>544.29999999999995</v>
      </c>
      <c r="V34" s="29">
        <v>529</v>
      </c>
      <c r="W34" s="29">
        <v>45.2</v>
      </c>
      <c r="X34" s="29">
        <v>129.69999999999999</v>
      </c>
      <c r="Y34" s="29">
        <v>223.6</v>
      </c>
      <c r="Z34" s="29">
        <v>155.80000000000001</v>
      </c>
      <c r="AA34" s="29">
        <v>127.3</v>
      </c>
      <c r="AB34" s="29">
        <v>427.6</v>
      </c>
      <c r="AC34" s="29">
        <v>337.7</v>
      </c>
      <c r="AD34" s="29">
        <v>530.1</v>
      </c>
      <c r="AE34" s="29">
        <v>339.5</v>
      </c>
      <c r="AF34" s="29">
        <v>331.9</v>
      </c>
      <c r="AG34" s="29">
        <v>332.5</v>
      </c>
      <c r="AH34" s="29">
        <v>337</v>
      </c>
      <c r="AI34" s="29">
        <v>334.8</v>
      </c>
      <c r="AJ34" s="29">
        <v>473.2</v>
      </c>
      <c r="AK34" s="29">
        <v>529.4</v>
      </c>
      <c r="AL34" s="29">
        <v>577.20000000000005</v>
      </c>
      <c r="AM34" s="29">
        <v>568.1</v>
      </c>
      <c r="AN34" s="29">
        <v>523.29999999999995</v>
      </c>
      <c r="AO34" s="29">
        <v>55.2</v>
      </c>
      <c r="AP34" s="43" t="s">
        <v>0</v>
      </c>
      <c r="AQ34" s="43"/>
      <c r="AR34" s="45"/>
      <c r="AS34" s="29">
        <v>568.29999999999995</v>
      </c>
      <c r="AT34" s="29">
        <v>699.2</v>
      </c>
      <c r="AU34" s="29">
        <v>548.5</v>
      </c>
      <c r="AV34" s="29">
        <v>495.2</v>
      </c>
      <c r="AW34" s="29">
        <v>233.1</v>
      </c>
      <c r="AX34" s="29">
        <v>560.6</v>
      </c>
      <c r="AY34" s="29">
        <v>472</v>
      </c>
      <c r="AZ34" s="29">
        <v>691.9</v>
      </c>
      <c r="BA34" s="29">
        <v>426.3</v>
      </c>
      <c r="BB34" s="29">
        <v>548.6</v>
      </c>
      <c r="BC34" s="29">
        <v>512.1</v>
      </c>
      <c r="BD34" s="29">
        <v>494.6</v>
      </c>
      <c r="BE34" s="43" t="s">
        <v>0</v>
      </c>
      <c r="BF34" s="43"/>
      <c r="BG34" s="36"/>
      <c r="BH34" s="29">
        <v>526.5</v>
      </c>
      <c r="BI34" s="29">
        <v>511.4</v>
      </c>
      <c r="BJ34" s="29">
        <v>536.1</v>
      </c>
      <c r="BK34" s="29">
        <v>523.1</v>
      </c>
      <c r="BL34" s="29">
        <v>660.4</v>
      </c>
      <c r="BM34" s="29">
        <v>519.5</v>
      </c>
      <c r="BN34" s="18" t="s">
        <v>0</v>
      </c>
      <c r="BO34" s="66"/>
      <c r="BP34" s="17"/>
      <c r="BQ34" s="67">
        <v>680.1</v>
      </c>
      <c r="BR34" s="67">
        <v>515.70000000000005</v>
      </c>
      <c r="BS34" s="67">
        <v>524.1</v>
      </c>
      <c r="BT34" s="67">
        <v>481.6</v>
      </c>
      <c r="BU34" s="67">
        <v>464.2</v>
      </c>
      <c r="BV34" s="67">
        <v>517.5</v>
      </c>
      <c r="BW34" s="67">
        <v>421.1</v>
      </c>
      <c r="BX34" s="67">
        <v>339</v>
      </c>
      <c r="BY34" s="67">
        <v>730.1</v>
      </c>
      <c r="BZ34" s="67">
        <v>516.9</v>
      </c>
      <c r="CA34" s="114" t="s">
        <v>0</v>
      </c>
      <c r="CB34" s="115"/>
      <c r="CC34" s="17"/>
      <c r="CD34" s="116">
        <v>454.6</v>
      </c>
      <c r="CE34" s="44" t="s">
        <v>0</v>
      </c>
      <c r="CF34" s="43"/>
      <c r="CG34" s="36"/>
      <c r="CH34" s="124">
        <v>402.5</v>
      </c>
      <c r="CI34" s="124">
        <v>604.29999999999995</v>
      </c>
      <c r="CJ34" s="87">
        <v>32611.1</v>
      </c>
      <c r="CK34" s="89"/>
      <c r="CL34" s="89">
        <f>CJ34*70*80/100</f>
        <v>1826221.6</v>
      </c>
      <c r="CM34" s="131"/>
    </row>
    <row r="35" spans="1:91" s="2" customFormat="1" ht="25.5" customHeight="1" x14ac:dyDescent="0.2">
      <c r="A35" s="18" t="s">
        <v>24</v>
      </c>
      <c r="B35" s="17"/>
      <c r="C35" s="17"/>
      <c r="D35" s="8">
        <f t="shared" ref="D35:AO35" si="137">D33/12/D34</f>
        <v>22.526025104602507</v>
      </c>
      <c r="E35" s="8">
        <f t="shared" si="137"/>
        <v>23.526336014298483</v>
      </c>
      <c r="F35" s="8">
        <f t="shared" si="137"/>
        <v>23.341944929222414</v>
      </c>
      <c r="G35" s="8">
        <f t="shared" si="137"/>
        <v>23.339131360030958</v>
      </c>
      <c r="H35" s="8">
        <f t="shared" si="137"/>
        <v>23.344535561601244</v>
      </c>
      <c r="I35" s="8">
        <f t="shared" si="137"/>
        <v>23.339365325077402</v>
      </c>
      <c r="J35" s="8">
        <f t="shared" si="137"/>
        <v>23.343121118012416</v>
      </c>
      <c r="K35" s="8">
        <f t="shared" si="137"/>
        <v>23.336563706563702</v>
      </c>
      <c r="L35" s="8">
        <f t="shared" si="137"/>
        <v>23.160502885408082</v>
      </c>
      <c r="M35" s="8">
        <f t="shared" si="137"/>
        <v>23.301508903467663</v>
      </c>
      <c r="N35" s="8">
        <f t="shared" si="137"/>
        <v>23.316633757357128</v>
      </c>
      <c r="O35" s="8">
        <f t="shared" si="137"/>
        <v>23.277420598494587</v>
      </c>
      <c r="P35" s="8">
        <f t="shared" si="137"/>
        <v>23.66675928202606</v>
      </c>
      <c r="Q35" s="8">
        <f t="shared" si="137"/>
        <v>23.614560570071259</v>
      </c>
      <c r="R35" s="8">
        <f t="shared" si="137"/>
        <v>23.324800229401642</v>
      </c>
      <c r="S35" s="8">
        <f t="shared" si="137"/>
        <v>22.973340979624879</v>
      </c>
      <c r="T35" s="8">
        <f t="shared" si="137"/>
        <v>23.315058778915436</v>
      </c>
      <c r="U35" s="8">
        <f t="shared" si="137"/>
        <v>23.278263825096452</v>
      </c>
      <c r="V35" s="8">
        <f t="shared" si="137"/>
        <v>23.311474480151233</v>
      </c>
      <c r="W35" s="8">
        <f t="shared" si="137"/>
        <v>26.089144542772861</v>
      </c>
      <c r="X35" s="8">
        <f t="shared" si="137"/>
        <v>23.086270881521457</v>
      </c>
      <c r="Y35" s="8">
        <f t="shared" si="137"/>
        <v>22.411723315444245</v>
      </c>
      <c r="Z35" s="8">
        <f t="shared" si="137"/>
        <v>23.467184424475821</v>
      </c>
      <c r="AA35" s="8">
        <f t="shared" si="137"/>
        <v>23.76655407174653</v>
      </c>
      <c r="AB35" s="8">
        <f t="shared" si="137"/>
        <v>22.941646398503273</v>
      </c>
      <c r="AC35" s="8">
        <f t="shared" si="137"/>
        <v>23.980755108084097</v>
      </c>
      <c r="AD35" s="8">
        <f t="shared" si="137"/>
        <v>23.309022825881907</v>
      </c>
      <c r="AE35" s="8">
        <f t="shared" si="137"/>
        <v>23.97094256259205</v>
      </c>
      <c r="AF35" s="8">
        <f t="shared" si="137"/>
        <v>24.01309731846942</v>
      </c>
      <c r="AG35" s="8">
        <f t="shared" si="137"/>
        <v>24.009699248120299</v>
      </c>
      <c r="AH35" s="8">
        <f t="shared" si="137"/>
        <v>23.98459940652819</v>
      </c>
      <c r="AI35" s="8">
        <f t="shared" si="137"/>
        <v>23.99678614097969</v>
      </c>
      <c r="AJ35" s="8">
        <f t="shared" si="137"/>
        <v>22.800794590025362</v>
      </c>
      <c r="AK35" s="8">
        <f t="shared" si="137"/>
        <v>23.310581790706465</v>
      </c>
      <c r="AL35" s="8">
        <f t="shared" si="137"/>
        <v>23.212813582813585</v>
      </c>
      <c r="AM35" s="8">
        <f t="shared" si="137"/>
        <v>23.230158422812885</v>
      </c>
      <c r="AN35" s="8">
        <f t="shared" si="137"/>
        <v>23.324343588763615</v>
      </c>
      <c r="AO35" s="8">
        <f t="shared" si="137"/>
        <v>25.904154589371977</v>
      </c>
      <c r="AP35" s="44" t="s">
        <v>24</v>
      </c>
      <c r="AQ35" s="36"/>
      <c r="AR35" s="45"/>
      <c r="AS35" s="49">
        <f t="shared" ref="AS35" si="138">AS33/12/AS34</f>
        <v>23.029771247580509</v>
      </c>
      <c r="AT35" s="49">
        <f t="shared" ref="AT35:BD35" si="139">AT33/12/AT34</f>
        <v>22.823878718535468</v>
      </c>
      <c r="AU35" s="49">
        <f t="shared" si="139"/>
        <v>23.719471285323607</v>
      </c>
      <c r="AV35" s="49">
        <f t="shared" si="139"/>
        <v>23.842116316639743</v>
      </c>
      <c r="AW35" s="49">
        <f t="shared" si="139"/>
        <v>24.611252681252687</v>
      </c>
      <c r="AX35" s="49">
        <f t="shared" si="139"/>
        <v>23.044876917588304</v>
      </c>
      <c r="AY35" s="49">
        <f t="shared" si="139"/>
        <v>23.904152542372881</v>
      </c>
      <c r="AZ35" s="49">
        <f t="shared" si="139"/>
        <v>23.483309726839138</v>
      </c>
      <c r="BA35" s="49">
        <f t="shared" si="139"/>
        <v>24.046103682852454</v>
      </c>
      <c r="BB35" s="49">
        <f t="shared" si="139"/>
        <v>23.719263580021874</v>
      </c>
      <c r="BC35" s="49">
        <f t="shared" si="139"/>
        <v>23.800464752977934</v>
      </c>
      <c r="BD35" s="49">
        <f t="shared" si="139"/>
        <v>23.843647391831784</v>
      </c>
      <c r="BE35" s="44" t="s">
        <v>24</v>
      </c>
      <c r="BF35" s="36"/>
      <c r="BG35" s="36"/>
      <c r="BH35" s="49">
        <f t="shared" ref="BH35:BM35" si="140">BH33/12/BH34</f>
        <v>19.165694840139285</v>
      </c>
      <c r="BI35" s="49">
        <f t="shared" si="140"/>
        <v>18.52737843827402</v>
      </c>
      <c r="BJ35" s="49">
        <f t="shared" si="140"/>
        <v>19.158609090343841</v>
      </c>
      <c r="BK35" s="49">
        <f t="shared" si="140"/>
        <v>19.168266743133881</v>
      </c>
      <c r="BL35" s="49">
        <f t="shared" si="140"/>
        <v>19.085465374520492</v>
      </c>
      <c r="BM35" s="49">
        <f t="shared" si="140"/>
        <v>19.171026628168111</v>
      </c>
      <c r="BN35" s="18" t="s">
        <v>86</v>
      </c>
      <c r="BO35" s="68"/>
      <c r="BP35" s="17"/>
      <c r="BQ35" s="8">
        <f>BQ33 /12/BQ34</f>
        <v>21.848982502573151</v>
      </c>
      <c r="BR35" s="8">
        <f t="shared" ref="BR35:BT35" si="141">BR33 /12/BR34</f>
        <v>22.141944929222415</v>
      </c>
      <c r="BS35" s="8">
        <f t="shared" si="141"/>
        <v>22.1225205113528</v>
      </c>
      <c r="BT35" s="8">
        <f t="shared" si="141"/>
        <v>22.227757475083052</v>
      </c>
      <c r="BU35" s="8">
        <f t="shared" ref="BU35:BV35" si="142">BU33 /12/BU34</f>
        <v>22.276402412753125</v>
      </c>
      <c r="BV35" s="8">
        <f t="shared" si="142"/>
        <v>22.137729468599034</v>
      </c>
      <c r="BW35" s="8">
        <f t="shared" ref="BW35:BZ35" si="143">BW33 /12/BW34</f>
        <v>22.414208026597009</v>
      </c>
      <c r="BX35" s="8">
        <f t="shared" si="143"/>
        <v>22.123657817109148</v>
      </c>
      <c r="BY35" s="8">
        <f t="shared" si="143"/>
        <v>21.786047116833309</v>
      </c>
      <c r="BZ35" s="8">
        <f t="shared" si="143"/>
        <v>22.139131360030952</v>
      </c>
      <c r="CA35" s="18" t="s">
        <v>24</v>
      </c>
      <c r="CB35" s="17"/>
      <c r="CC35" s="17"/>
      <c r="CD35" s="8">
        <f t="shared" ref="CD35" si="144">CD33/12/CD34</f>
        <v>16.619111673265877</v>
      </c>
      <c r="CE35" s="44" t="s">
        <v>136</v>
      </c>
      <c r="CF35" s="36"/>
      <c r="CG35" s="36"/>
      <c r="CH35" s="49">
        <f t="shared" ref="CH35" si="145">CH33/12/CH34</f>
        <v>19.587598343685297</v>
      </c>
      <c r="CI35" s="49">
        <f t="shared" ref="CI35" si="146">CI33/12/CI34</f>
        <v>18.764751503116557</v>
      </c>
      <c r="CJ35" s="90"/>
      <c r="CK35" s="90"/>
      <c r="CL35" s="90"/>
      <c r="CM35" s="132"/>
    </row>
    <row r="36" spans="1:91" s="2" customFormat="1" ht="15.75" customHeight="1" x14ac:dyDescent="0.2">
      <c r="A36" s="9"/>
      <c r="B36" s="12"/>
      <c r="C36" s="12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BN36" s="1"/>
      <c r="BO36" s="1"/>
      <c r="BP36" s="1"/>
      <c r="BQ36" s="1"/>
      <c r="BR36" s="1"/>
      <c r="BS36" s="1"/>
      <c r="BT36" s="1"/>
      <c r="CE36" s="125"/>
      <c r="CF36" s="126"/>
      <c r="CH36" s="12"/>
    </row>
    <row r="37" spans="1:91" s="2" customFormat="1" ht="27" customHeight="1" x14ac:dyDescent="0.3">
      <c r="A37" s="4"/>
      <c r="B37" s="11"/>
      <c r="C37" s="24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1"/>
      <c r="AQ37" s="1"/>
      <c r="AR37" s="1"/>
      <c r="AS37" s="1"/>
      <c r="BN37" s="1"/>
      <c r="BO37" s="1"/>
      <c r="BP37" s="1"/>
      <c r="BQ37" s="1"/>
      <c r="BR37" s="1"/>
      <c r="BS37" s="1"/>
      <c r="BT37" s="1"/>
      <c r="CE37" s="1"/>
      <c r="CF37" s="127"/>
      <c r="CG37" s="147"/>
      <c r="CH37" s="147"/>
    </row>
    <row r="38" spans="1:91" s="1" customFormat="1" ht="24" customHeight="1" x14ac:dyDescent="0.3">
      <c r="A38" s="4"/>
      <c r="B38" s="11"/>
      <c r="C38" s="24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BN38"/>
      <c r="BO38"/>
      <c r="BP38"/>
      <c r="BQ38"/>
      <c r="BR38"/>
      <c r="BS38"/>
      <c r="BT38"/>
      <c r="CF38" s="5"/>
      <c r="CG38" s="147"/>
      <c r="CH38" s="147"/>
    </row>
    <row r="39" spans="1:91" s="1" customFormat="1" x14ac:dyDescent="0.2">
      <c r="A39" s="4"/>
      <c r="B39" s="11"/>
      <c r="C39" s="24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BN39"/>
      <c r="BO39"/>
      <c r="BP39"/>
      <c r="BQ39"/>
      <c r="BR39"/>
      <c r="BS39"/>
      <c r="BT39"/>
      <c r="CE39" s="128"/>
      <c r="CF39" s="5"/>
      <c r="CG39" s="129"/>
      <c r="CH39" s="127"/>
    </row>
    <row r="40" spans="1:91" s="1" customFormat="1" x14ac:dyDescent="0.2">
      <c r="A40" s="4"/>
      <c r="B40" s="11"/>
      <c r="C40" s="24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BN40"/>
      <c r="BO40"/>
      <c r="BP40"/>
      <c r="BQ40"/>
      <c r="BR40"/>
      <c r="BS40"/>
      <c r="BT40"/>
      <c r="CE40" s="128"/>
      <c r="CF40" s="5"/>
      <c r="CG40"/>
      <c r="CH40" s="127"/>
    </row>
    <row r="41" spans="1:91" s="1" customFormat="1" ht="18.75" x14ac:dyDescent="0.3">
      <c r="A41" s="4"/>
      <c r="B41" s="11"/>
      <c r="C41" s="24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BN41"/>
      <c r="BO41"/>
      <c r="BP41"/>
      <c r="BQ41"/>
      <c r="BR41"/>
      <c r="BS41"/>
      <c r="BT41"/>
      <c r="CE41"/>
      <c r="CF41" s="5"/>
      <c r="CG41" s="21"/>
      <c r="CH41" s="127"/>
    </row>
    <row r="42" spans="1:91" s="1" customFormat="1" ht="18.75" x14ac:dyDescent="0.3">
      <c r="A42" s="4"/>
      <c r="B42" s="11"/>
      <c r="C42" s="24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/>
      <c r="AQ42"/>
      <c r="AR42"/>
      <c r="AS42"/>
      <c r="BN42"/>
      <c r="BO42"/>
      <c r="BP42"/>
      <c r="BQ42"/>
      <c r="BR42"/>
      <c r="BS42"/>
      <c r="BT42"/>
      <c r="CE42" s="128"/>
      <c r="CF42" s="5"/>
      <c r="CG42" s="20"/>
      <c r="CH42" s="127"/>
    </row>
    <row r="43" spans="1:91" x14ac:dyDescent="0.2">
      <c r="CA43" s="1"/>
      <c r="CB43" s="1"/>
      <c r="CC43" s="1"/>
      <c r="CD43" s="1"/>
      <c r="CE43" s="128"/>
      <c r="CG43" s="1"/>
      <c r="CH43" s="1"/>
    </row>
    <row r="44" spans="1:91" x14ac:dyDescent="0.2">
      <c r="CE44" s="128"/>
      <c r="CF44" s="129"/>
      <c r="CG44" s="129"/>
      <c r="CH44" s="129"/>
    </row>
  </sheetData>
  <mergeCells count="22">
    <mergeCell ref="CF6:CF7"/>
    <mergeCell ref="CE6:CE7"/>
    <mergeCell ref="CG6:CG7"/>
    <mergeCell ref="CG37:CH37"/>
    <mergeCell ref="CG38:CH38"/>
    <mergeCell ref="CH6:CH7"/>
    <mergeCell ref="CI6:CI7"/>
    <mergeCell ref="CA7:CA8"/>
    <mergeCell ref="CB7:CB8"/>
    <mergeCell ref="CC7:CC8"/>
    <mergeCell ref="A7:A8"/>
    <mergeCell ref="B7:B8"/>
    <mergeCell ref="C7:C8"/>
    <mergeCell ref="BE7:BE8"/>
    <mergeCell ref="BF7:BF8"/>
    <mergeCell ref="BN7:BN8"/>
    <mergeCell ref="BP7:BP8"/>
    <mergeCell ref="BO7:BO8"/>
    <mergeCell ref="BG7:BG8"/>
    <mergeCell ref="AP7:AP8"/>
    <mergeCell ref="AQ7:AQ8"/>
    <mergeCell ref="AR7:AR8"/>
  </mergeCells>
  <pageMargins left="0.23622047244094491" right="0.11811023622047245" top="0.23622047244094491" bottom="0.19685039370078741" header="0.31496062992125984" footer="0.31496062992125984"/>
  <pageSetup paperSize="9" scale="32" firstPageNumber="0" fitToWidth="4" orientation="landscape" r:id="rId1"/>
  <headerFooter alignWithMargins="0"/>
  <rowBreaks count="1" manualBreakCount="1"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2017-04-24T10:04:54Z</cp:lastPrinted>
  <dcterms:created xsi:type="dcterms:W3CDTF">2013-04-24T10:34:01Z</dcterms:created>
  <dcterms:modified xsi:type="dcterms:W3CDTF">2017-06-09T13:02:49Z</dcterms:modified>
</cp:coreProperties>
</file>